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930" firstSheet="1" activeTab="1"/>
  </bookViews>
  <sheets>
    <sheet name="Récap Estim" sheetId="1" state="hidden" r:id="rId1"/>
    <sheet name="LOT 1" sheetId="2" r:id="rId2"/>
    <sheet name="LOT 2" sheetId="3" r:id="rId3"/>
    <sheet name="LOT 3" sheetId="4" r:id="rId4"/>
    <sheet name="LOT 4" sheetId="5" r:id="rId5"/>
    <sheet name="LOT 5" sheetId="6" r:id="rId6"/>
    <sheet name="LOT 6" sheetId="7" r:id="rId7"/>
    <sheet name="LOT 7" sheetId="8" r:id="rId8"/>
    <sheet name="Estim - Bât. E (2)" sheetId="9" state="hidden" r:id="rId9"/>
    <sheet name="Estim - Bât. D (2)" sheetId="10" state="hidden" r:id="rId10"/>
    <sheet name="Estim - Bât. C (2)" sheetId="11" state="hidden" r:id="rId11"/>
    <sheet name="Estim - Bât. B (2)" sheetId="12" state="hidden" r:id="rId12"/>
    <sheet name="estim - Bât. A (2)" sheetId="13" state="hidden" r:id="rId13"/>
  </sheets>
  <externalReferences>
    <externalReference r:id="rId16"/>
    <externalReference r:id="rId17"/>
  </externalReferences>
  <definedNames>
    <definedName name="__IntlFixup" hidden="1">TRUE</definedName>
    <definedName name="__IntlFixupTable" localSheetId="1" hidden="1">#REF!</definedName>
    <definedName name="__IntlFixupTable" localSheetId="2" hidden="1">#REF!</definedName>
    <definedName name="__IntlFixupTable" localSheetId="3" hidden="1">#REF!</definedName>
    <definedName name="__IntlFixupTable" localSheetId="4" hidden="1">#REF!</definedName>
    <definedName name="__IntlFixupTable" localSheetId="5" hidden="1">#REF!</definedName>
    <definedName name="__IntlFixupTable" localSheetId="6" hidden="1">#REF!</definedName>
    <definedName name="__IntlFixupTable" localSheetId="7" hidden="1">#REF!</definedName>
    <definedName name="__IntlFixupTable" localSheetId="0" hidden="1">#REF!</definedName>
    <definedName name="__IntlFixupTable" hidden="1">#REF!</definedName>
    <definedName name="adresse" localSheetId="1">#REF!</definedName>
    <definedName name="adresse" localSheetId="2">#REF!</definedName>
    <definedName name="adresse" localSheetId="3">#REF!</definedName>
    <definedName name="adresse" localSheetId="4">#REF!</definedName>
    <definedName name="adresse" localSheetId="5">#REF!</definedName>
    <definedName name="adresse" localSheetId="6">#REF!</definedName>
    <definedName name="adresse" localSheetId="7">#REF!</definedName>
    <definedName name="adresse" localSheetId="0">#REF!</definedName>
    <definedName name="adresse">#REF!</definedName>
    <definedName name="bas_de_page" localSheetId="1">#REF!</definedName>
    <definedName name="bas_de_page" localSheetId="2">#REF!</definedName>
    <definedName name="bas_de_page" localSheetId="3">#REF!</definedName>
    <definedName name="bas_de_page" localSheetId="4">#REF!</definedName>
    <definedName name="bas_de_page" localSheetId="5">#REF!</definedName>
    <definedName name="bas_de_page" localSheetId="6">#REF!</definedName>
    <definedName name="bas_de_page" localSheetId="7">#REF!</definedName>
    <definedName name="bas_de_page" localSheetId="0">#REF!</definedName>
    <definedName name="bas_de_page">#REF!</definedName>
    <definedName name="CLIENT" localSheetId="1">#REF!</definedName>
    <definedName name="CLIENT" localSheetId="2">#REF!</definedName>
    <definedName name="CLIENT" localSheetId="3">#REF!</definedName>
    <definedName name="CLIENT" localSheetId="4">#REF!</definedName>
    <definedName name="CLIENT" localSheetId="5">#REF!</definedName>
    <definedName name="CLIENT" localSheetId="6">#REF!</definedName>
    <definedName name="CLIENT" localSheetId="7">#REF!</definedName>
    <definedName name="CLIENT" localSheetId="0">#REF!</definedName>
    <definedName name="CLIENT">#REF!</definedName>
    <definedName name="coeff" localSheetId="12">'estim - Bât. A (2)'!$B$2</definedName>
    <definedName name="coeff" localSheetId="11">'Estim - Bât. B (2)'!$B$2</definedName>
    <definedName name="coeff" localSheetId="10">'Estim - Bât. C (2)'!$B$2</definedName>
    <definedName name="coeff" localSheetId="9">'Estim - Bât. D (2)'!$B$2</definedName>
    <definedName name="coeff" localSheetId="8">'Estim - Bât. E (2)'!$B$2</definedName>
    <definedName name="coeff" localSheetId="1">'LOT 1'!#REF!</definedName>
    <definedName name="coeff" localSheetId="2">'LOT 2'!#REF!</definedName>
    <definedName name="coeff" localSheetId="3">'LOT 3'!#REF!</definedName>
    <definedName name="coeff" localSheetId="4">'LOT 4'!#REF!</definedName>
    <definedName name="coeff" localSheetId="5">'LOT 5'!#REF!</definedName>
    <definedName name="coeff" localSheetId="6">'LOT 6'!#REF!</definedName>
    <definedName name="coeff" localSheetId="7">'LOT 7'!#REF!</definedName>
    <definedName name="coeff_F" localSheetId="12">'estim - Bât. A (2)'!$I$2</definedName>
    <definedName name="coeff_F" localSheetId="11">'Estim - Bât. B (2)'!$I$2</definedName>
    <definedName name="coeff_F" localSheetId="10">'Estim - Bât. C (2)'!$I$2</definedName>
    <definedName name="coeff_F" localSheetId="9">'Estim - Bât. D (2)'!$I$2</definedName>
    <definedName name="coeff_F" localSheetId="8">'Estim - Bât. E (2)'!$I$2</definedName>
    <definedName name="coeff_F" localSheetId="1">'LOT 1'!#REF!</definedName>
    <definedName name="coeff_F" localSheetId="2">'LOT 2'!#REF!</definedName>
    <definedName name="coeff_F" localSheetId="3">'LOT 3'!#REF!</definedName>
    <definedName name="coeff_F" localSheetId="4">'LOT 4'!#REF!</definedName>
    <definedName name="coeff_F" localSheetId="5">'LOT 5'!#REF!</definedName>
    <definedName name="coeff_F" localSheetId="6">'LOT 6'!#REF!</definedName>
    <definedName name="coeff_F" localSheetId="7">'LOT 7'!#REF!</definedName>
    <definedName name="coeff_F" localSheetId="0">#REF!</definedName>
    <definedName name="coeff_F">#REF!</definedName>
    <definedName name="coeff_M" localSheetId="12">'estim - Bât. A (2)'!$G$2</definedName>
    <definedName name="coeff_M" localSheetId="11">'Estim - Bât. B (2)'!$G$2</definedName>
    <definedName name="coeff_M" localSheetId="10">'Estim - Bât. C (2)'!$G$2</definedName>
    <definedName name="coeff_M" localSheetId="9">'Estim - Bât. D (2)'!$G$2</definedName>
    <definedName name="coeff_M" localSheetId="8">'Estim - Bât. E (2)'!$G$2</definedName>
    <definedName name="coeff_M" localSheetId="1">'LOT 1'!#REF!</definedName>
    <definedName name="coeff_M" localSheetId="2">'LOT 2'!#REF!</definedName>
    <definedName name="coeff_M" localSheetId="3">'LOT 3'!#REF!</definedName>
    <definedName name="coeff_M" localSheetId="4">'LOT 4'!#REF!</definedName>
    <definedName name="coeff_M" localSheetId="5">'LOT 5'!#REF!</definedName>
    <definedName name="coeff_M" localSheetId="6">'LOT 6'!#REF!</definedName>
    <definedName name="coeff_M" localSheetId="7">'LOT 7'!#REF!</definedName>
    <definedName name="coeff_M" localSheetId="0">#REF!</definedName>
    <definedName name="coeff_M">#REF!</definedName>
    <definedName name="coeff_S" localSheetId="12">'estim - Bât. A (2)'!$J$2</definedName>
    <definedName name="coeff_S" localSheetId="11">'Estim - Bât. B (2)'!$J$2</definedName>
    <definedName name="coeff_S" localSheetId="10">'Estim - Bât. C (2)'!$J$2</definedName>
    <definedName name="coeff_S" localSheetId="9">'Estim - Bât. D (2)'!$J$2</definedName>
    <definedName name="coeff_S" localSheetId="8">'Estim - Bât. E (2)'!$J$2</definedName>
    <definedName name="coeff_S" localSheetId="1">'LOT 1'!#REF!</definedName>
    <definedName name="coeff_S" localSheetId="2">'LOT 2'!#REF!</definedName>
    <definedName name="coeff_S" localSheetId="3">'LOT 3'!#REF!</definedName>
    <definedName name="coeff_S" localSheetId="4">'LOT 4'!#REF!</definedName>
    <definedName name="coeff_S" localSheetId="5">'LOT 5'!#REF!</definedName>
    <definedName name="coeff_S" localSheetId="6">'LOT 6'!#REF!</definedName>
    <definedName name="coeff_S" localSheetId="7">'LOT 7'!#REF!</definedName>
    <definedName name="coeff_S" localSheetId="0">#REF!</definedName>
    <definedName name="coeff_S">#REF!</definedName>
    <definedName name="conversion" localSheetId="12">'estim - Bât. A (2)'!$B$3</definedName>
    <definedName name="conversion" localSheetId="11">'Estim - Bât. B (2)'!$B$3</definedName>
    <definedName name="conversion" localSheetId="10">'Estim - Bât. C (2)'!$B$3</definedName>
    <definedName name="conversion" localSheetId="9">'Estim - Bât. D (2)'!$B$3</definedName>
    <definedName name="conversion" localSheetId="8">'Estim - Bât. E (2)'!$B$3</definedName>
    <definedName name="conversion" localSheetId="1">'LOT 1'!#REF!</definedName>
    <definedName name="conversion" localSheetId="2">'LOT 2'!#REF!</definedName>
    <definedName name="conversion" localSheetId="3">'LOT 3'!#REF!</definedName>
    <definedName name="conversion" localSheetId="4">'LOT 4'!#REF!</definedName>
    <definedName name="conversion" localSheetId="5">'LOT 5'!#REF!</definedName>
    <definedName name="conversion" localSheetId="6">'LOT 6'!#REF!</definedName>
    <definedName name="conversion" localSheetId="7">'LOT 7'!#REF!</definedName>
    <definedName name="conversion" localSheetId="0">#REF!</definedName>
    <definedName name="conversion">#REF!</definedName>
    <definedName name="DATE_DEVIS" localSheetId="1">#REF!</definedName>
    <definedName name="DATE_DEVIS" localSheetId="2">#REF!</definedName>
    <definedName name="DATE_DEVIS" localSheetId="3">#REF!</definedName>
    <definedName name="DATE_DEVIS" localSheetId="4">#REF!</definedName>
    <definedName name="DATE_DEVIS" localSheetId="5">#REF!</definedName>
    <definedName name="DATE_DEVIS" localSheetId="6">#REF!</definedName>
    <definedName name="DATE_DEVIS" localSheetId="7">#REF!</definedName>
    <definedName name="DATE_DEVIS" localSheetId="0">#REF!</definedName>
    <definedName name="DATE_DEVIS">#REF!</definedName>
    <definedName name="deb_devis" localSheetId="12">'estim - Bât. A (2)'!$B$13</definedName>
    <definedName name="deb_devis" localSheetId="11">'Estim - Bât. B (2)'!$B$13</definedName>
    <definedName name="deb_devis" localSheetId="10">'Estim - Bât. C (2)'!$B$13</definedName>
    <definedName name="deb_devis" localSheetId="9">'Estim - Bât. D (2)'!$B$13</definedName>
    <definedName name="deb_devis" localSheetId="8">'Estim - Bât. E (2)'!$B$13</definedName>
    <definedName name="deb_devis" localSheetId="1">'LOT 1'!$B$52</definedName>
    <definedName name="deb_devis" localSheetId="2">'LOT 2'!$B$51</definedName>
    <definedName name="deb_devis" localSheetId="3">'LOT 3'!$B$50</definedName>
    <definedName name="deb_devis" localSheetId="4">'LOT 4'!$B$50</definedName>
    <definedName name="deb_devis" localSheetId="5">'LOT 5'!$B$51</definedName>
    <definedName name="deb_devis" localSheetId="6">'LOT 6'!$B$50</definedName>
    <definedName name="deb_devis" localSheetId="7">'LOT 7'!$B$57</definedName>
    <definedName name="deb_devis" localSheetId="0">#REF!</definedName>
    <definedName name="deb_devis">#REF!</definedName>
    <definedName name="DERN_FAM" localSheetId="1">#REF!</definedName>
    <definedName name="DERN_FAM" localSheetId="2">#REF!</definedName>
    <definedName name="DERN_FAM" localSheetId="3">#REF!</definedName>
    <definedName name="DERN_FAM" localSheetId="4">#REF!</definedName>
    <definedName name="DERN_FAM" localSheetId="5">#REF!</definedName>
    <definedName name="DERN_FAM" localSheetId="6">#REF!</definedName>
    <definedName name="DERN_FAM" localSheetId="7">#REF!</definedName>
    <definedName name="DERN_FAM" localSheetId="0">#REF!</definedName>
    <definedName name="DERN_FAM">#REF!</definedName>
    <definedName name="email" localSheetId="1">#REF!</definedName>
    <definedName name="email" localSheetId="2">#REF!</definedName>
    <definedName name="email" localSheetId="3">#REF!</definedName>
    <definedName name="email" localSheetId="4">#REF!</definedName>
    <definedName name="email" localSheetId="5">#REF!</definedName>
    <definedName name="email" localSheetId="6">#REF!</definedName>
    <definedName name="email" localSheetId="7">#REF!</definedName>
    <definedName name="email" localSheetId="0">#REF!</definedName>
    <definedName name="email">#REF!</definedName>
    <definedName name="FIN" localSheetId="1">#REF!</definedName>
    <definedName name="FIN" localSheetId="2">#REF!</definedName>
    <definedName name="FIN" localSheetId="3">#REF!</definedName>
    <definedName name="FIN" localSheetId="4">#REF!</definedName>
    <definedName name="FIN" localSheetId="5">#REF!</definedName>
    <definedName name="FIN" localSheetId="6">#REF!</definedName>
    <definedName name="FIN" localSheetId="7">#REF!</definedName>
    <definedName name="FIN" localSheetId="0">#REF!</definedName>
    <definedName name="FIN">#REF!</definedName>
    <definedName name="FIN_DEVIS" localSheetId="12">'estim - Bât. A (2)'!#REF!</definedName>
    <definedName name="FIN_DEVIS" localSheetId="11">'Estim - Bât. B (2)'!#REF!</definedName>
    <definedName name="FIN_DEVIS" localSheetId="10">'Estim - Bât. C (2)'!#REF!</definedName>
    <definedName name="FIN_DEVIS" localSheetId="9">'Estim - Bât. D (2)'!#REF!</definedName>
    <definedName name="FIN_DEVIS" localSheetId="8">'Estim - Bât. E (2)'!#REF!</definedName>
    <definedName name="FIN_DEVIS" localSheetId="1">'LOT 1'!#REF!</definedName>
    <definedName name="FIN_DEVIS" localSheetId="2">'LOT 2'!#REF!</definedName>
    <definedName name="FIN_DEVIS" localSheetId="3">'LOT 3'!#REF!</definedName>
    <definedName name="FIN_DEVIS" localSheetId="4">'LOT 4'!#REF!</definedName>
    <definedName name="FIN_DEVIS" localSheetId="5">'LOT 5'!#REF!</definedName>
    <definedName name="FIN_DEVIS" localSheetId="6">'LOT 6'!#REF!</definedName>
    <definedName name="FIN_DEVIS" localSheetId="7">'LOT 7'!#REF!</definedName>
    <definedName name="FIN_DEVIS" localSheetId="0">#REF!</definedName>
    <definedName name="FIN_DEVIS">#REF!</definedName>
    <definedName name="_xlnm.Print_Titles" localSheetId="12">'estim - Bât. A (2)'!$1:$13</definedName>
    <definedName name="_xlnm.Print_Titles" localSheetId="11">'Estim - Bât. B (2)'!$1:$13</definedName>
    <definedName name="_xlnm.Print_Titles" localSheetId="10">'Estim - Bât. C (2)'!$1:$13</definedName>
    <definedName name="_xlnm.Print_Titles" localSheetId="9">'Estim - Bât. D (2)'!$1:$13</definedName>
    <definedName name="_xlnm.Print_Titles" localSheetId="8">'Estim - Bât. E (2)'!$1:$13</definedName>
    <definedName name="_xlnm.Print_Titles" localSheetId="1">'LOT 1'!$50:$53</definedName>
    <definedName name="_xlnm.Print_Titles" localSheetId="2">'LOT 2'!$49:$52</definedName>
    <definedName name="_xlnm.Print_Titles" localSheetId="3">'LOT 3'!$48:$51</definedName>
    <definedName name="_xlnm.Print_Titles" localSheetId="4">'LOT 4'!$48:$51</definedName>
    <definedName name="_xlnm.Print_Titles" localSheetId="5">'LOT 5'!$49:$52</definedName>
    <definedName name="_xlnm.Print_Titles" localSheetId="6">'LOT 6'!$48:$51</definedName>
    <definedName name="_xlnm.Print_Titles" localSheetId="7">'LOT 7'!$55:$58</definedName>
    <definedName name="_xlnm.Print_Titles" localSheetId="0">'Récap Estim'!$1:$1</definedName>
    <definedName name="libdevis" localSheetId="1">#REF!</definedName>
    <definedName name="libdevis" localSheetId="2">#REF!</definedName>
    <definedName name="libdevis" localSheetId="3">#REF!</definedName>
    <definedName name="libdevis" localSheetId="4">#REF!</definedName>
    <definedName name="libdevis" localSheetId="5">#REF!</definedName>
    <definedName name="libdevis" localSheetId="6">#REF!</definedName>
    <definedName name="libdevis" localSheetId="7">#REF!</definedName>
    <definedName name="libdevis" localSheetId="0">#REF!</definedName>
    <definedName name="libdevis">#REF!</definedName>
    <definedName name="libdevis2" localSheetId="1">#REF!</definedName>
    <definedName name="libdevis2" localSheetId="2">#REF!</definedName>
    <definedName name="libdevis2" localSheetId="3">#REF!</definedName>
    <definedName name="libdevis2" localSheetId="4">#REF!</definedName>
    <definedName name="libdevis2" localSheetId="5">#REF!</definedName>
    <definedName name="libdevis2" localSheetId="6">#REF!</definedName>
    <definedName name="libdevis2" localSheetId="7">#REF!</definedName>
    <definedName name="libdevis2" localSheetId="0">#REF!</definedName>
    <definedName name="libdevis2">#REF!</definedName>
    <definedName name="LOT4" localSheetId="1">#REF!</definedName>
    <definedName name="LOT4" localSheetId="2">#REF!</definedName>
    <definedName name="LOT4" localSheetId="3">#REF!</definedName>
    <definedName name="LOT4" localSheetId="4">#REF!</definedName>
    <definedName name="LOT4" localSheetId="5">#REF!</definedName>
    <definedName name="LOT4" localSheetId="6">#REF!</definedName>
    <definedName name="LOT4" localSheetId="7">#REF!</definedName>
    <definedName name="LOT4">#REF!</definedName>
    <definedName name="Montant" localSheetId="12">'estim - Bât. A (2)'!#REF!</definedName>
    <definedName name="Montant" localSheetId="11">'Estim - Bât. B (2)'!#REF!</definedName>
    <definedName name="Montant" localSheetId="10">'Estim - Bât. C (2)'!#REF!</definedName>
    <definedName name="Montant" localSheetId="9">'Estim - Bât. D (2)'!#REF!</definedName>
    <definedName name="Montant" localSheetId="8">'Estim - Bât. E (2)'!#REF!</definedName>
    <definedName name="Montant" localSheetId="1">'LOT 1'!#REF!</definedName>
    <definedName name="Montant" localSheetId="2">'LOT 2'!#REF!</definedName>
    <definedName name="Montant" localSheetId="3">'LOT 3'!#REF!</definedName>
    <definedName name="Montant" localSheetId="4">'LOT 4'!#REF!</definedName>
    <definedName name="Montant" localSheetId="5">'LOT 5'!#REF!</definedName>
    <definedName name="Montant" localSheetId="6">'LOT 6'!#REF!</definedName>
    <definedName name="Montant" localSheetId="7">'LOT 7'!#REF!</definedName>
    <definedName name="Montant" localSheetId="0">#REF!</definedName>
    <definedName name="Montant">#REF!</definedName>
    <definedName name="No_Devis" localSheetId="1">#REF!</definedName>
    <definedName name="No_Devis" localSheetId="2">#REF!</definedName>
    <definedName name="No_Devis" localSheetId="3">#REF!</definedName>
    <definedName name="No_Devis" localSheetId="4">#REF!</definedName>
    <definedName name="No_Devis" localSheetId="5">#REF!</definedName>
    <definedName name="No_Devis" localSheetId="6">#REF!</definedName>
    <definedName name="No_Devis" localSheetId="7">#REF!</definedName>
    <definedName name="No_Devis" localSheetId="0">#REF!</definedName>
    <definedName name="No_Devis">#REF!</definedName>
    <definedName name="NOM" localSheetId="1">#REF!</definedName>
    <definedName name="NOM" localSheetId="2">#REF!</definedName>
    <definedName name="NOM" localSheetId="3">#REF!</definedName>
    <definedName name="NOM" localSheetId="4">#REF!</definedName>
    <definedName name="NOM" localSheetId="5">#REF!</definedName>
    <definedName name="NOM" localSheetId="6">#REF!</definedName>
    <definedName name="NOM" localSheetId="7">#REF!</definedName>
    <definedName name="NOM" localSheetId="0">#REF!</definedName>
    <definedName name="NOM">#REF!</definedName>
    <definedName name="num_devis" localSheetId="12">'estim - Bât. A (2)'!#REF!</definedName>
    <definedName name="num_devis" localSheetId="11">'Estim - Bât. B (2)'!#REF!</definedName>
    <definedName name="num_devis" localSheetId="10">'Estim - Bât. C (2)'!#REF!</definedName>
    <definedName name="num_devis" localSheetId="9">'Estim - Bât. D (2)'!#REF!</definedName>
    <definedName name="num_devis" localSheetId="8">'Estim - Bât. E (2)'!#REF!</definedName>
    <definedName name="num_devis" localSheetId="1">'LOT 1'!#REF!</definedName>
    <definedName name="num_devis" localSheetId="2">'LOT 2'!#REF!</definedName>
    <definedName name="num_devis" localSheetId="3">'LOT 3'!#REF!</definedName>
    <definedName name="num_devis" localSheetId="4">'LOT 4'!#REF!</definedName>
    <definedName name="num_devis" localSheetId="5">'LOT 5'!#REF!</definedName>
    <definedName name="num_devis" localSheetId="6">'LOT 6'!#REF!</definedName>
    <definedName name="num_devis" localSheetId="7">'LOT 7'!#REF!</definedName>
    <definedName name="num_devis" localSheetId="0">'[2]DEVIS'!#REF!</definedName>
    <definedName name="num_devis">#REF!</definedName>
    <definedName name="pourcent1" localSheetId="1">#REF!</definedName>
    <definedName name="pourcent1" localSheetId="2">#REF!</definedName>
    <definedName name="pourcent1" localSheetId="3">#REF!</definedName>
    <definedName name="pourcent1" localSheetId="4">#REF!</definedName>
    <definedName name="pourcent1" localSheetId="5">#REF!</definedName>
    <definedName name="pourcent1" localSheetId="6">#REF!</definedName>
    <definedName name="pourcent1" localSheetId="7">#REF!</definedName>
    <definedName name="pourcent1" localSheetId="0">#REF!</definedName>
    <definedName name="pourcent1">#REF!</definedName>
    <definedName name="pourcent2" localSheetId="1">#REF!</definedName>
    <definedName name="pourcent2" localSheetId="2">#REF!</definedName>
    <definedName name="pourcent2" localSheetId="3">#REF!</definedName>
    <definedName name="pourcent2" localSheetId="4">#REF!</definedName>
    <definedName name="pourcent2" localSheetId="5">#REF!</definedName>
    <definedName name="pourcent2" localSheetId="6">#REF!</definedName>
    <definedName name="pourcent2" localSheetId="7">#REF!</definedName>
    <definedName name="pourcent2" localSheetId="0">#REF!</definedName>
    <definedName name="pourcent2">#REF!</definedName>
    <definedName name="préfixe" localSheetId="1">#REF!</definedName>
    <definedName name="préfixe" localSheetId="2">#REF!</definedName>
    <definedName name="préfixe" localSheetId="3">#REF!</definedName>
    <definedName name="préfixe" localSheetId="4">#REF!</definedName>
    <definedName name="préfixe" localSheetId="5">#REF!</definedName>
    <definedName name="préfixe" localSheetId="6">#REF!</definedName>
    <definedName name="préfixe" localSheetId="7">#REF!</definedName>
    <definedName name="préfixe" localSheetId="0">#REF!</definedName>
    <definedName name="préfixe">#REF!</definedName>
    <definedName name="PX" localSheetId="1">#REF!</definedName>
    <definedName name="PX" localSheetId="2">#REF!</definedName>
    <definedName name="PX" localSheetId="3">#REF!</definedName>
    <definedName name="PX" localSheetId="4">#REF!</definedName>
    <definedName name="PX" localSheetId="5">#REF!</definedName>
    <definedName name="PX" localSheetId="6">#REF!</definedName>
    <definedName name="PX" localSheetId="7">#REF!</definedName>
    <definedName name="PX">#REF!</definedName>
    <definedName name="SAISIE_ADR" localSheetId="1">#REF!</definedName>
    <definedName name="SAISIE_ADR" localSheetId="2">#REF!</definedName>
    <definedName name="SAISIE_ADR" localSheetId="3">#REF!</definedName>
    <definedName name="SAISIE_ADR" localSheetId="4">#REF!</definedName>
    <definedName name="SAISIE_ADR" localSheetId="5">#REF!</definedName>
    <definedName name="SAISIE_ADR" localSheetId="6">#REF!</definedName>
    <definedName name="SAISIE_ADR" localSheetId="7">#REF!</definedName>
    <definedName name="SAISIE_ADR" localSheetId="0">#REF!</definedName>
    <definedName name="SAISIE_ADR">#REF!</definedName>
    <definedName name="SAiSIE_ADR2" localSheetId="1">#REF!</definedName>
    <definedName name="SAiSIE_ADR2" localSheetId="2">#REF!</definedName>
    <definedName name="SAiSIE_ADR2" localSheetId="3">#REF!</definedName>
    <definedName name="SAiSIE_ADR2" localSheetId="4">#REF!</definedName>
    <definedName name="SAiSIE_ADR2" localSheetId="5">#REF!</definedName>
    <definedName name="SAiSIE_ADR2" localSheetId="6">#REF!</definedName>
    <definedName name="SAiSIE_ADR2" localSheetId="7">#REF!</definedName>
    <definedName name="SAiSIE_ADR2" localSheetId="0">#REF!</definedName>
    <definedName name="SAiSIE_ADR2">#REF!</definedName>
    <definedName name="SAISIE_CLIENT" localSheetId="1">#REF!</definedName>
    <definedName name="SAISIE_CLIENT" localSheetId="2">#REF!</definedName>
    <definedName name="SAISIE_CLIENT" localSheetId="3">#REF!</definedName>
    <definedName name="SAISIE_CLIENT" localSheetId="4">#REF!</definedName>
    <definedName name="SAISIE_CLIENT" localSheetId="5">#REF!</definedName>
    <definedName name="SAISIE_CLIENT" localSheetId="6">#REF!</definedName>
    <definedName name="SAISIE_CLIENT" localSheetId="7">#REF!</definedName>
    <definedName name="SAISIE_CLIENT" localSheetId="0">#REF!</definedName>
    <definedName name="SAISIE_CLIENT">#REF!</definedName>
    <definedName name="SAISIE_CP" localSheetId="1">#REF!</definedName>
    <definedName name="SAISIE_CP" localSheetId="2">#REF!</definedName>
    <definedName name="SAISIE_CP" localSheetId="3">#REF!</definedName>
    <definedName name="SAISIE_CP" localSheetId="4">#REF!</definedName>
    <definedName name="SAISIE_CP" localSheetId="5">#REF!</definedName>
    <definedName name="SAISIE_CP" localSheetId="6">#REF!</definedName>
    <definedName name="SAISIE_CP" localSheetId="7">#REF!</definedName>
    <definedName name="SAISIE_CP" localSheetId="0">#REF!</definedName>
    <definedName name="SAISIE_CP">#REF!</definedName>
    <definedName name="SAISIE_CP2" localSheetId="1">#REF!</definedName>
    <definedName name="SAISIE_CP2" localSheetId="2">#REF!</definedName>
    <definedName name="SAISIE_CP2" localSheetId="3">#REF!</definedName>
    <definedName name="SAISIE_CP2" localSheetId="4">#REF!</definedName>
    <definedName name="SAISIE_CP2" localSheetId="5">#REF!</definedName>
    <definedName name="SAISIE_CP2" localSheetId="6">#REF!</definedName>
    <definedName name="SAISIE_CP2" localSheetId="7">#REF!</definedName>
    <definedName name="SAISIE_CP2" localSheetId="0">#REF!</definedName>
    <definedName name="SAISIE_CP2">#REF!</definedName>
    <definedName name="SAISIE_DAT" localSheetId="1">#REF!</definedName>
    <definedName name="SAISIE_DAT" localSheetId="2">#REF!</definedName>
    <definedName name="SAISIE_DAT" localSheetId="3">#REF!</definedName>
    <definedName name="SAISIE_DAT" localSheetId="4">#REF!</definedName>
    <definedName name="SAISIE_DAT" localSheetId="5">#REF!</definedName>
    <definedName name="SAISIE_DAT" localSheetId="6">#REF!</definedName>
    <definedName name="SAISIE_DAT" localSheetId="7">#REF!</definedName>
    <definedName name="SAISIE_DAT" localSheetId="0">#REF!</definedName>
    <definedName name="SAISIE_DAT">#REF!</definedName>
    <definedName name="SAISIE_LIB" localSheetId="1">#REF!</definedName>
    <definedName name="SAISIE_LIB" localSheetId="2">#REF!</definedName>
    <definedName name="SAISIE_LIB" localSheetId="3">#REF!</definedName>
    <definedName name="SAISIE_LIB" localSheetId="4">#REF!</definedName>
    <definedName name="SAISIE_LIB" localSheetId="5">#REF!</definedName>
    <definedName name="SAISIE_LIB" localSheetId="6">#REF!</definedName>
    <definedName name="SAISIE_LIB" localSheetId="7">#REF!</definedName>
    <definedName name="SAISIE_LIB" localSheetId="0">#REF!</definedName>
    <definedName name="SAISIE_LIB">#REF!</definedName>
    <definedName name="SAISIE_LIB2" localSheetId="1">#REF!</definedName>
    <definedName name="SAISIE_LIB2" localSheetId="2">#REF!</definedName>
    <definedName name="SAISIE_LIB2" localSheetId="3">#REF!</definedName>
    <definedName name="SAISIE_LIB2" localSheetId="4">#REF!</definedName>
    <definedName name="SAISIE_LIB2" localSheetId="5">#REF!</definedName>
    <definedName name="SAISIE_LIB2" localSheetId="6">#REF!</definedName>
    <definedName name="SAISIE_LIB2" localSheetId="7">#REF!</definedName>
    <definedName name="SAISIE_LIB2" localSheetId="0">#REF!</definedName>
    <definedName name="SAISIE_LIB2">#REF!</definedName>
    <definedName name="SAISIE_No" localSheetId="1">#REF!</definedName>
    <definedName name="SAISIE_No" localSheetId="2">#REF!</definedName>
    <definedName name="SAISIE_No" localSheetId="3">#REF!</definedName>
    <definedName name="SAISIE_No" localSheetId="4">#REF!</definedName>
    <definedName name="SAISIE_No" localSheetId="5">#REF!</definedName>
    <definedName name="SAISIE_No" localSheetId="6">#REF!</definedName>
    <definedName name="SAISIE_No" localSheetId="7">#REF!</definedName>
    <definedName name="SAISIE_No" localSheetId="0">#REF!</definedName>
    <definedName name="SAISIE_No">#REF!</definedName>
    <definedName name="SAISIE_NOM" localSheetId="1">#REF!</definedName>
    <definedName name="SAISIE_NOM" localSheetId="2">#REF!</definedName>
    <definedName name="SAISIE_NOM" localSheetId="3">#REF!</definedName>
    <definedName name="SAISIE_NOM" localSheetId="4">#REF!</definedName>
    <definedName name="SAISIE_NOM" localSheetId="5">#REF!</definedName>
    <definedName name="SAISIE_NOM" localSheetId="6">#REF!</definedName>
    <definedName name="SAISIE_NOM" localSheetId="7">#REF!</definedName>
    <definedName name="SAISIE_NOM" localSheetId="0">#REF!</definedName>
    <definedName name="SAISIE_NOM">#REF!</definedName>
    <definedName name="SAISIE_NOM2" localSheetId="1">#REF!</definedName>
    <definedName name="SAISIE_NOM2" localSheetId="2">#REF!</definedName>
    <definedName name="SAISIE_NOM2" localSheetId="3">#REF!</definedName>
    <definedName name="SAISIE_NOM2" localSheetId="4">#REF!</definedName>
    <definedName name="SAISIE_NOM2" localSheetId="5">#REF!</definedName>
    <definedName name="SAISIE_NOM2" localSheetId="6">#REF!</definedName>
    <definedName name="SAISIE_NOM2" localSheetId="7">#REF!</definedName>
    <definedName name="SAISIE_NOM2" localSheetId="0">#REF!</definedName>
    <definedName name="SAISIE_NOM2">#REF!</definedName>
    <definedName name="SAISIE_PAG" localSheetId="1">#REF!</definedName>
    <definedName name="SAISIE_PAG" localSheetId="2">#REF!</definedName>
    <definedName name="SAISIE_PAG" localSheetId="3">#REF!</definedName>
    <definedName name="SAISIE_PAG" localSheetId="4">#REF!</definedName>
    <definedName name="SAISIE_PAG" localSheetId="5">#REF!</definedName>
    <definedName name="SAISIE_PAG" localSheetId="6">#REF!</definedName>
    <definedName name="SAISIE_PAG" localSheetId="7">#REF!</definedName>
    <definedName name="SAISIE_PAG" localSheetId="0">#REF!</definedName>
    <definedName name="SAISIE_PAG">#REF!</definedName>
    <definedName name="SAISIE_SOC" localSheetId="1">#REF!</definedName>
    <definedName name="SAISIE_SOC" localSheetId="2">#REF!</definedName>
    <definedName name="SAISIE_SOC" localSheetId="3">#REF!</definedName>
    <definedName name="SAISIE_SOC" localSheetId="4">#REF!</definedName>
    <definedName name="SAISIE_SOC" localSheetId="5">#REF!</definedName>
    <definedName name="SAISIE_SOC" localSheetId="6">#REF!</definedName>
    <definedName name="SAISIE_SOC" localSheetId="7">#REF!</definedName>
    <definedName name="SAISIE_SOC" localSheetId="0">#REF!</definedName>
    <definedName name="SAISIE_SOC">#REF!</definedName>
    <definedName name="suffixe" localSheetId="1">#REF!</definedName>
    <definedName name="suffixe" localSheetId="2">#REF!</definedName>
    <definedName name="suffixe" localSheetId="3">#REF!</definedName>
    <definedName name="suffixe" localSheetId="4">#REF!</definedName>
    <definedName name="suffixe" localSheetId="5">#REF!</definedName>
    <definedName name="suffixe" localSheetId="6">#REF!</definedName>
    <definedName name="suffixe" localSheetId="7">#REF!</definedName>
    <definedName name="suffixe" localSheetId="0">#REF!</definedName>
    <definedName name="suffixe">#REF!</definedName>
    <definedName name="taux_util" localSheetId="1">#REF!</definedName>
    <definedName name="taux_util" localSheetId="2">#REF!</definedName>
    <definedName name="taux_util" localSheetId="3">#REF!</definedName>
    <definedName name="taux_util" localSheetId="4">#REF!</definedName>
    <definedName name="taux_util" localSheetId="5">#REF!</definedName>
    <definedName name="taux_util" localSheetId="6">#REF!</definedName>
    <definedName name="taux_util" localSheetId="7">#REF!</definedName>
    <definedName name="taux_util" localSheetId="0">'[2]SAISIE'!$K$18</definedName>
    <definedName name="taux_util">#REF!</definedName>
    <definedName name="tel" localSheetId="1">#REF!</definedName>
    <definedName name="tel" localSheetId="2">#REF!</definedName>
    <definedName name="tel" localSheetId="3">#REF!</definedName>
    <definedName name="tel" localSheetId="4">#REF!</definedName>
    <definedName name="tel" localSheetId="5">#REF!</definedName>
    <definedName name="tel" localSheetId="6">#REF!</definedName>
    <definedName name="tel" localSheetId="7">#REF!</definedName>
    <definedName name="tel" localSheetId="0">#REF!</definedName>
    <definedName name="tel">#REF!</definedName>
    <definedName name="totsstt2" localSheetId="1">#REF!</definedName>
    <definedName name="totsstt2" localSheetId="2">#REF!</definedName>
    <definedName name="totsstt2" localSheetId="3">#REF!</definedName>
    <definedName name="totsstt2" localSheetId="4">#REF!</definedName>
    <definedName name="totsstt2" localSheetId="5">#REF!</definedName>
    <definedName name="totsstt2" localSheetId="6">#REF!</definedName>
    <definedName name="totsstt2" localSheetId="7">#REF!</definedName>
    <definedName name="totsstt2">#REF!</definedName>
    <definedName name="totsstt3" localSheetId="1">#REF!</definedName>
    <definedName name="totsstt3" localSheetId="2">#REF!</definedName>
    <definedName name="totsstt3" localSheetId="3">#REF!</definedName>
    <definedName name="totsstt3" localSheetId="4">#REF!</definedName>
    <definedName name="totsstt3" localSheetId="5">#REF!</definedName>
    <definedName name="totsstt3" localSheetId="6">#REF!</definedName>
    <definedName name="totsstt3" localSheetId="7">#REF!</definedName>
    <definedName name="totsstt3">#REF!</definedName>
    <definedName name="totvteent" localSheetId="1">#REF!</definedName>
    <definedName name="totvteent" localSheetId="2">#REF!</definedName>
    <definedName name="totvteent" localSheetId="3">#REF!</definedName>
    <definedName name="totvteent" localSheetId="4">#REF!</definedName>
    <definedName name="totvteent" localSheetId="5">#REF!</definedName>
    <definedName name="totvteent" localSheetId="6">#REF!</definedName>
    <definedName name="totvteent" localSheetId="7">#REF!</definedName>
    <definedName name="totvteent">#REF!</definedName>
    <definedName name="TVA_DEVIS" localSheetId="12">'estim - Bât. A (2)'!#REF!</definedName>
    <definedName name="TVA_DEVIS" localSheetId="11">'Estim - Bât. B (2)'!#REF!</definedName>
    <definedName name="TVA_DEVIS" localSheetId="10">'Estim - Bât. C (2)'!#REF!</definedName>
    <definedName name="TVA_DEVIS" localSheetId="9">'Estim - Bât. D (2)'!#REF!</definedName>
    <definedName name="TVA_DEVIS" localSheetId="8">'Estim - Bât. E (2)'!#REF!</definedName>
    <definedName name="TVA_DEVIS" localSheetId="1">'LOT 1'!#REF!</definedName>
    <definedName name="TVA_DEVIS" localSheetId="2">'LOT 2'!#REF!</definedName>
    <definedName name="TVA_DEVIS" localSheetId="3">'LOT 3'!#REF!</definedName>
    <definedName name="TVA_DEVIS" localSheetId="4">'LOT 4'!#REF!</definedName>
    <definedName name="TVA_DEVIS" localSheetId="5">'LOT 5'!#REF!</definedName>
    <definedName name="TVA_DEVIS" localSheetId="6">'LOT 6'!#REF!</definedName>
    <definedName name="TVA_DEVIS" localSheetId="7">'LOT 7'!#REF!</definedName>
    <definedName name="TVA_DEVIS" localSheetId="0">#REF!</definedName>
    <definedName name="TVA_DEVIS">#REF!</definedName>
    <definedName name="VILLE" localSheetId="1">#REF!</definedName>
    <definedName name="VILLE" localSheetId="2">#REF!</definedName>
    <definedName name="VILLE" localSheetId="3">#REF!</definedName>
    <definedName name="VILLE" localSheetId="4">#REF!</definedName>
    <definedName name="VILLE" localSheetId="5">#REF!</definedName>
    <definedName name="VILLE" localSheetId="6">#REF!</definedName>
    <definedName name="VILLE" localSheetId="7">#REF!</definedName>
    <definedName name="VILLE" localSheetId="0">#REF!</definedName>
    <definedName name="VILLE">#REF!</definedName>
    <definedName name="Z_B8BC87E3_4583_11D3_8E38_0000E8DB54F0_.wvu.PrintArea" localSheetId="0" hidden="1">'Récap Estim'!$A:$XFD</definedName>
    <definedName name="Z_B8BC87E3_4583_11D3_8E38_0000E8DB54F0_.wvu.PrintTitles" localSheetId="0" hidden="1">'Récap Estim'!$1:$1</definedName>
    <definedName name="_xlnm.Print_Area" localSheetId="12">'estim - Bât. A (2)'!$A$1:$F$68</definedName>
    <definedName name="_xlnm.Print_Area" localSheetId="11">'Estim - Bât. B (2)'!$A$1:$F$68</definedName>
    <definedName name="_xlnm.Print_Area" localSheetId="10">'Estim - Bât. C (2)'!$A$1:$F$68</definedName>
    <definedName name="_xlnm.Print_Area" localSheetId="9">'Estim - Bât. D (2)'!$A$1:$F$68</definedName>
    <definedName name="_xlnm.Print_Area" localSheetId="8">'Estim - Bât. E (2)'!$A$1:$F$68</definedName>
    <definedName name="_xlnm.Print_Area" localSheetId="1">'LOT 1'!$A$1:$F$147</definedName>
    <definedName name="_xlnm.Print_Area" localSheetId="2">'LOT 2'!$A$1:$F$85</definedName>
    <definedName name="_xlnm.Print_Area" localSheetId="3">'LOT 3'!$A$1:$F$85</definedName>
    <definedName name="_xlnm.Print_Area" localSheetId="4">'LOT 4'!$A$1:$F$78</definedName>
    <definedName name="_xlnm.Print_Area" localSheetId="5">'LOT 5'!$A$1:$F$73</definedName>
    <definedName name="_xlnm.Print_Area" localSheetId="6">'LOT 6'!$A$1:$F$111</definedName>
    <definedName name="_xlnm.Print_Area" localSheetId="7">'LOT 7'!$A$1:$F$93</definedName>
  </definedNames>
  <calcPr fullCalcOnLoad="1" fullPrecision="0"/>
</workbook>
</file>

<file path=xl/comments10.xml><?xml version="1.0" encoding="utf-8"?>
<comments xmlns="http://schemas.openxmlformats.org/spreadsheetml/2006/main">
  <authors>
    <author>Stephane</author>
    <author>seec</author>
  </authors>
  <commentList>
    <comment ref="G2" authorId="0">
      <text>
        <r>
          <rPr>
            <b/>
            <sz val="8"/>
            <rFont val="Tahoma"/>
            <family val="2"/>
          </rPr>
          <t>Coefficient Main d'oeuvre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Coefficient sur la Fourniture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Coefficient Sous traitance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Coefficient PU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PU de main d'oeuvre</t>
        </r>
        <r>
          <rPr>
            <sz val="8"/>
            <rFont val="Tahoma"/>
            <family val="2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coeff=1.00
code=2404
bibliothèque=BATDEMO</t>
        </r>
      </text>
    </comment>
    <comment ref="A2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1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7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5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2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9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1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3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57" authorId="1">
      <text>
        <r>
          <rPr>
            <sz val="8"/>
            <rFont val="Tahoma"/>
            <family val="2"/>
          </rPr>
          <t>coeff=1.00
code=240402
bibliothèque=BATDEMO</t>
        </r>
      </text>
    </comment>
  </commentList>
</comments>
</file>

<file path=xl/comments11.xml><?xml version="1.0" encoding="utf-8"?>
<comments xmlns="http://schemas.openxmlformats.org/spreadsheetml/2006/main">
  <authors>
    <author>Stephane</author>
    <author>seec</author>
  </authors>
  <commentList>
    <comment ref="G2" authorId="0">
      <text>
        <r>
          <rPr>
            <b/>
            <sz val="8"/>
            <rFont val="Tahoma"/>
            <family val="2"/>
          </rPr>
          <t>Coefficient Main d'oeuvre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Coefficient sur la Fourniture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Coefficient Sous traitance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Coefficient PU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PU de main d'oeuvre</t>
        </r>
        <r>
          <rPr>
            <sz val="8"/>
            <rFont val="Tahoma"/>
            <family val="2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coeff=1.00
code=2404
bibliothèque=BATDEMO</t>
        </r>
      </text>
    </comment>
    <comment ref="A2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1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7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5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2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9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1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3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57" authorId="1">
      <text>
        <r>
          <rPr>
            <sz val="8"/>
            <rFont val="Tahoma"/>
            <family val="2"/>
          </rPr>
          <t>coeff=1.00
code=240402
bibliothèque=BATDEMO</t>
        </r>
      </text>
    </comment>
  </commentList>
</comments>
</file>

<file path=xl/comments12.xml><?xml version="1.0" encoding="utf-8"?>
<comments xmlns="http://schemas.openxmlformats.org/spreadsheetml/2006/main">
  <authors>
    <author>Stephane</author>
    <author>seec</author>
  </authors>
  <commentList>
    <comment ref="G2" authorId="0">
      <text>
        <r>
          <rPr>
            <b/>
            <sz val="8"/>
            <rFont val="Tahoma"/>
            <family val="2"/>
          </rPr>
          <t>Coefficient Main d'oeuvre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Coefficient sur la Fourniture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Coefficient Sous traitance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Coefficient PU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PU de main d'oeuvre</t>
        </r>
        <r>
          <rPr>
            <sz val="8"/>
            <rFont val="Tahoma"/>
            <family val="2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coeff=1.00
code=2404
bibliothèque=BATDEMO</t>
        </r>
      </text>
    </comment>
    <comment ref="A2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1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7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5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2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9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1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3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57" authorId="1">
      <text>
        <r>
          <rPr>
            <sz val="8"/>
            <rFont val="Tahoma"/>
            <family val="2"/>
          </rPr>
          <t>coeff=1.00
code=240402
bibliothèque=BATDEMO</t>
        </r>
      </text>
    </comment>
  </commentList>
</comments>
</file>

<file path=xl/comments13.xml><?xml version="1.0" encoding="utf-8"?>
<comments xmlns="http://schemas.openxmlformats.org/spreadsheetml/2006/main">
  <authors>
    <author>Stephane</author>
    <author>seec</author>
  </authors>
  <commentList>
    <comment ref="G2" authorId="0">
      <text>
        <r>
          <rPr>
            <b/>
            <sz val="8"/>
            <rFont val="Tahoma"/>
            <family val="2"/>
          </rPr>
          <t>Coefficient Main d'oeuvre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Coefficient sur la Fourniture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Coefficient Sous traitance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Coefficient PU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PU de main d'oeuvre</t>
        </r>
        <r>
          <rPr>
            <sz val="8"/>
            <rFont val="Tahoma"/>
            <family val="2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coeff=1.00
code=2404
bibliothèque=BATDEMO</t>
        </r>
      </text>
    </comment>
    <comment ref="A2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1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7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5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2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9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1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3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57" authorId="1">
      <text>
        <r>
          <rPr>
            <sz val="8"/>
            <rFont val="Tahoma"/>
            <family val="2"/>
          </rPr>
          <t>coeff=1.00
code=240402
bibliothèque=BATDEMO</t>
        </r>
      </text>
    </comment>
  </commentList>
</comments>
</file>

<file path=xl/comments9.xml><?xml version="1.0" encoding="utf-8"?>
<comments xmlns="http://schemas.openxmlformats.org/spreadsheetml/2006/main">
  <authors>
    <author>Stephane</author>
    <author>seec</author>
  </authors>
  <commentList>
    <comment ref="G2" authorId="0">
      <text>
        <r>
          <rPr>
            <b/>
            <sz val="8"/>
            <rFont val="Tahoma"/>
            <family val="2"/>
          </rPr>
          <t>Coefficient Main d'oeuvre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Coefficient sur la Fourniture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Coefficient Sous traitance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Coefficient PU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PU de main d'oeuvre</t>
        </r>
        <r>
          <rPr>
            <sz val="8"/>
            <rFont val="Tahoma"/>
            <family val="2"/>
          </rPr>
          <t xml:space="preserve">
</t>
        </r>
      </text>
    </comment>
    <comment ref="A20" authorId="1">
      <text>
        <r>
          <rPr>
            <sz val="8"/>
            <rFont val="Tahoma"/>
            <family val="2"/>
          </rPr>
          <t>coeff=1.00
code=2404
bibliothèque=BATDEMO</t>
        </r>
      </text>
    </comment>
    <comment ref="A2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1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47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53" authorId="1">
      <text>
        <r>
          <rPr>
            <sz val="8"/>
            <rFont val="Tahoma"/>
            <family val="2"/>
          </rPr>
          <t>coeff=1.00
code=240402
bibliothèque=BATDEMO</t>
        </r>
      </text>
    </comment>
    <comment ref="A2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29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1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3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5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37" authorId="1">
      <text>
        <r>
          <rPr>
            <sz val="8"/>
            <rFont val="Tahoma"/>
            <family val="2"/>
          </rPr>
          <t>coeff=1.00
code=240402001
bibliothèque=BATDEMO</t>
        </r>
      </text>
    </comment>
    <comment ref="A57" authorId="1">
      <text>
        <r>
          <rPr>
            <sz val="8"/>
            <rFont val="Tahoma"/>
            <family val="2"/>
          </rPr>
          <t>coeff=1.00
code=240402
bibliothèque=BATDEMO</t>
        </r>
      </text>
    </comment>
  </commentList>
</comments>
</file>

<file path=xl/sharedStrings.xml><?xml version="1.0" encoding="utf-8"?>
<sst xmlns="http://schemas.openxmlformats.org/spreadsheetml/2006/main" count="831" uniqueCount="379">
  <si>
    <t>Article</t>
  </si>
  <si>
    <t>Désignation</t>
  </si>
  <si>
    <t>U</t>
  </si>
  <si>
    <t>Quantité</t>
  </si>
  <si>
    <t>P.U</t>
  </si>
  <si>
    <t>Montant</t>
  </si>
  <si>
    <t>1</t>
  </si>
  <si>
    <t>T.V.A. 19,6 %</t>
  </si>
  <si>
    <t>ml</t>
  </si>
  <si>
    <r>
      <t xml:space="preserve">F </t>
    </r>
    <r>
      <rPr>
        <b/>
        <sz val="11"/>
        <rFont val="Times New Roman"/>
        <family val="1"/>
      </rPr>
      <t>Le chiffrage de chaque article du quantitatif doit inclure toutes les prescriptions techniques correspondantes au C.C.T.P</t>
    </r>
  </si>
  <si>
    <t>1.0.1</t>
  </si>
  <si>
    <t>1.0.1.1</t>
  </si>
  <si>
    <t>1.0.2</t>
  </si>
  <si>
    <t>TOTAL H.T.</t>
  </si>
  <si>
    <t xml:space="preserve">TOTAL T.T.C. </t>
  </si>
  <si>
    <t>BATIMENT - A</t>
  </si>
  <si>
    <t>BATIMENT - C</t>
  </si>
  <si>
    <t>BATIMENT - D</t>
  </si>
  <si>
    <t>BATIMENT - E</t>
  </si>
  <si>
    <t xml:space="preserve">RÉCAPITULATIF GÉNÉRAL </t>
  </si>
  <si>
    <t xml:space="preserve"> TOTAL GÉNÉRAL H.T.</t>
  </si>
  <si>
    <t xml:space="preserve"> TOTAL GÉNÉRAL T.T.C.</t>
  </si>
  <si>
    <t xml:space="preserve">BATIMENT - B </t>
  </si>
  <si>
    <t>Ens</t>
  </si>
  <si>
    <t>m²</t>
  </si>
  <si>
    <t>BATIMENT - ADMINISTRATION</t>
  </si>
  <si>
    <t>BATIMENT E</t>
  </si>
  <si>
    <t>GALERIE EST - OUEST</t>
  </si>
  <si>
    <t>GALERIE ATELIER</t>
  </si>
  <si>
    <t>1.0.3</t>
  </si>
  <si>
    <t>1.0.4</t>
  </si>
  <si>
    <t>BATIMENT D</t>
  </si>
  <si>
    <t>BATIMENT C</t>
  </si>
  <si>
    <t>GALERIE NORD - SUD</t>
  </si>
  <si>
    <t>BATIMENT B</t>
  </si>
  <si>
    <t>BATIMENT A</t>
  </si>
  <si>
    <t>Sans objet</t>
  </si>
  <si>
    <t>COUVERTURE</t>
  </si>
  <si>
    <t>REMANIAGE DE COUVERTURE / ZINGUERIE</t>
  </si>
  <si>
    <t xml:space="preserve">       •  Révision de la couverture existante</t>
  </si>
  <si>
    <t xml:space="preserve">       •  Apport de volige</t>
  </si>
  <si>
    <t xml:space="preserve">       •  Apport de couverture en complément</t>
  </si>
  <si>
    <t xml:space="preserve">       •  Reprise de faîtage</t>
  </si>
  <si>
    <t xml:space="preserve">       •  Reprise de rive contre mur</t>
  </si>
  <si>
    <t xml:space="preserve">       •  Reprise d'habillage en zinc</t>
  </si>
  <si>
    <t xml:space="preserve">       •  Revision de chéneau existant, compris habillage de rive</t>
  </si>
  <si>
    <t>DISPOSITIF D'ANCRAGE</t>
  </si>
  <si>
    <t>• Crochets</t>
  </si>
  <si>
    <t>SORTIE EN TOITURE/ABERGEMENT</t>
  </si>
  <si>
    <t xml:space="preserve">• de Diam : </t>
  </si>
  <si>
    <t>TUYAUX DE DESCENTE</t>
  </si>
  <si>
    <t>1.0.5</t>
  </si>
  <si>
    <t>BOITE A EAU</t>
  </si>
  <si>
    <t>P.U.</t>
  </si>
  <si>
    <t>Montant Total H.T.</t>
  </si>
  <si>
    <t>D.C.E.</t>
  </si>
  <si>
    <t>ens</t>
  </si>
  <si>
    <t>T.V.A. 20%</t>
  </si>
  <si>
    <t>LOT N°01 - GROS-OEUVRE</t>
  </si>
  <si>
    <t xml:space="preserve">LOT N°01 - GROS-ŒUVRE </t>
  </si>
  <si>
    <t>MONTANT TOTAL H.T. lot n°01</t>
  </si>
  <si>
    <t>MONTANT TOTAL T.T.C. lot n°01</t>
  </si>
  <si>
    <t>1 C01</t>
  </si>
  <si>
    <t>1 C02</t>
  </si>
  <si>
    <t>P.M.</t>
  </si>
  <si>
    <t>Remblaiement après coup</t>
  </si>
  <si>
    <r>
      <t>m</t>
    </r>
    <r>
      <rPr>
        <vertAlign val="superscript"/>
        <sz val="11"/>
        <rFont val="Arial"/>
        <family val="2"/>
      </rPr>
      <t>3</t>
    </r>
  </si>
  <si>
    <t>1 C03</t>
  </si>
  <si>
    <t>Fouilles en tranchées</t>
  </si>
  <si>
    <t>Fouilles en trou</t>
  </si>
  <si>
    <t>Evacuation des déblais</t>
  </si>
  <si>
    <t>1 F01</t>
  </si>
  <si>
    <t>1 F02</t>
  </si>
  <si>
    <t>Longrines</t>
  </si>
  <si>
    <t>1 G01</t>
  </si>
  <si>
    <t>1 D01</t>
  </si>
  <si>
    <t>•  Raccords Y</t>
  </si>
  <si>
    <t>U.</t>
  </si>
  <si>
    <t>•  Culottes</t>
  </si>
  <si>
    <t>Clôture</t>
  </si>
  <si>
    <t>Sanitaires</t>
  </si>
  <si>
    <t>Bureau de chantier</t>
  </si>
  <si>
    <t>Plateforme</t>
  </si>
  <si>
    <t>1 E01</t>
  </si>
  <si>
    <t>•  Canalisations PVC Ø 100mm</t>
  </si>
  <si>
    <t>•  Canalisations PVC Ø 125mm</t>
  </si>
  <si>
    <t>Dim. 100/100</t>
  </si>
  <si>
    <t>Ø 100</t>
  </si>
  <si>
    <t>Option :</t>
  </si>
  <si>
    <t>1 B01</t>
  </si>
  <si>
    <t>1 B02</t>
  </si>
  <si>
    <t>1 B04</t>
  </si>
  <si>
    <t>Cotes de fond de fouilles</t>
  </si>
  <si>
    <t xml:space="preserve">Réseaux assainissement eaux usées </t>
  </si>
  <si>
    <t>Réseau assainissement eaux pluviales</t>
  </si>
  <si>
    <t>Semelles béton</t>
  </si>
  <si>
    <t>Dallage</t>
  </si>
  <si>
    <t>Maçonnerie</t>
  </si>
  <si>
    <t>• Agglomérés de béton dim. 20x20x50cm</t>
  </si>
  <si>
    <t>Ouvrages en béton armé</t>
  </si>
  <si>
    <t>• Chaînage verticaux dans agglomérés spéciaux</t>
  </si>
  <si>
    <t>• Chaînage horizontaux dans agglomérés spéciaux</t>
  </si>
  <si>
    <t>1 G02</t>
  </si>
  <si>
    <t>1 H01</t>
  </si>
  <si>
    <t>Alimentations</t>
  </si>
  <si>
    <t>MONTANT TOTAL H.T.  OPTION</t>
  </si>
  <si>
    <t>MONTANT TOTAL T.T.C.  OPTION</t>
  </si>
  <si>
    <t>1 H02</t>
  </si>
  <si>
    <t>1 H03</t>
  </si>
  <si>
    <t>MONTANT TOTAL H.T. lot n°02</t>
  </si>
  <si>
    <t>MONTANT TOTAL T.T.C. lot n°02</t>
  </si>
  <si>
    <t>2 B01</t>
  </si>
  <si>
    <t>Portiques</t>
  </si>
  <si>
    <t>2 B02</t>
  </si>
  <si>
    <t>Pannes</t>
  </si>
  <si>
    <t>2 B03</t>
  </si>
  <si>
    <t>2 B04</t>
  </si>
  <si>
    <t>Ossatures secondaires</t>
  </si>
  <si>
    <t>2 D01</t>
  </si>
  <si>
    <t>2 D02</t>
  </si>
  <si>
    <t>Faîtage</t>
  </si>
  <si>
    <t>Descentes</t>
  </si>
  <si>
    <t>2 B05</t>
  </si>
  <si>
    <t>MONTANT TOTAL H.T. lot n°03</t>
  </si>
  <si>
    <t>MONTANT TOTAL T.T.C. lot n°03</t>
  </si>
  <si>
    <t>LOT N°04 - PLATRERIE / PEINTURE / ISOLATION</t>
  </si>
  <si>
    <t>4 B01</t>
  </si>
  <si>
    <t>Cloison en plaques de plâtre</t>
  </si>
  <si>
    <t>4 B02</t>
  </si>
  <si>
    <t>4 B03</t>
  </si>
  <si>
    <t>Plafond</t>
  </si>
  <si>
    <t>4 B04</t>
  </si>
  <si>
    <t>Pose huisserie</t>
  </si>
  <si>
    <t>Ouvrages métalliques divers</t>
  </si>
  <si>
    <t>Canalisations froides apparentes</t>
  </si>
  <si>
    <t>Canalisations eau chaude apparentes</t>
  </si>
  <si>
    <t>Ouvrages de menuiserie bois</t>
  </si>
  <si>
    <t>Parois verticales et plafond</t>
  </si>
  <si>
    <t>Nettoyage</t>
  </si>
  <si>
    <t>MONTANT TOTAL H.T. lot n°04</t>
  </si>
  <si>
    <t>MONTANT TOTAL T.T.C. lot n°04</t>
  </si>
  <si>
    <t>3 B01</t>
  </si>
  <si>
    <t>3 C01</t>
  </si>
  <si>
    <t>Butées de portes</t>
  </si>
  <si>
    <t>Solivage</t>
  </si>
  <si>
    <t>Plancher</t>
  </si>
  <si>
    <t>LOT N°05 - CARRELAGE / FAIENCE</t>
  </si>
  <si>
    <t>MONTANT TOTAL H.T. lot n°05</t>
  </si>
  <si>
    <t>MONTANT TOTAL T.T.C. lot n°05</t>
  </si>
  <si>
    <t>Carrelage</t>
  </si>
  <si>
    <t>Plinthes</t>
  </si>
  <si>
    <t>Revêtement mural</t>
  </si>
  <si>
    <t>LOT N°06 - ELECTRICITE / CHAUFFAGE ELECTRIQUE / VENTILATION</t>
  </si>
  <si>
    <t>6 B01</t>
  </si>
  <si>
    <t>Prises de terre et liaisons équipotentielles</t>
  </si>
  <si>
    <t>Tableau général basse tension</t>
  </si>
  <si>
    <t>Distribution</t>
  </si>
  <si>
    <t>Appareils d'éclairage</t>
  </si>
  <si>
    <t>MONTANT TOTAL H.T. lot n°06</t>
  </si>
  <si>
    <t>MONTANT TOTAL T.T.C. lot n°06</t>
  </si>
  <si>
    <t>• Réglettes étanches 58W</t>
  </si>
  <si>
    <t>Appareillage</t>
  </si>
  <si>
    <t>PM</t>
  </si>
  <si>
    <t>inclus dans 6 B07</t>
  </si>
  <si>
    <t>Téléphone</t>
  </si>
  <si>
    <t>Equipement du bâtiment</t>
  </si>
  <si>
    <t>• P.C. 16A + T</t>
  </si>
  <si>
    <t>• P.C. 20A + T</t>
  </si>
  <si>
    <t>6 C01</t>
  </si>
  <si>
    <t>Convecteur</t>
  </si>
  <si>
    <t>• Vestiaire</t>
  </si>
  <si>
    <t>6 D01</t>
  </si>
  <si>
    <t>Ventilateur extraction intermittente</t>
  </si>
  <si>
    <t>Alimentation de chantier</t>
  </si>
  <si>
    <t>MONTANT TOTAL H.T. lot n°07</t>
  </si>
  <si>
    <t>MONTANT TOTAL T.T.C. lot n°07</t>
  </si>
  <si>
    <t>LOT N°07 - PLOMBERIE / SANITAIRE</t>
  </si>
  <si>
    <t>7 C01</t>
  </si>
  <si>
    <t>Distribution E.F.</t>
  </si>
  <si>
    <t>7 C02</t>
  </si>
  <si>
    <t>Distribution E.C.S.</t>
  </si>
  <si>
    <t>7 C03</t>
  </si>
  <si>
    <t>Robinet d'arrêt</t>
  </si>
  <si>
    <t>7 C04</t>
  </si>
  <si>
    <t>Robinet de vidange</t>
  </si>
  <si>
    <t>Evacuation EU / EV</t>
  </si>
  <si>
    <t>7 D01</t>
  </si>
  <si>
    <t>Robinetterie sanitaire</t>
  </si>
  <si>
    <t>incluse dans articles ci-après</t>
  </si>
  <si>
    <t>Bloc cuvette / réservoir</t>
  </si>
  <si>
    <t>Lavabo</t>
  </si>
  <si>
    <t>Douche</t>
  </si>
  <si>
    <t>Robinet de puisage</t>
  </si>
  <si>
    <t>• semelles isolées</t>
  </si>
  <si>
    <t>incorporé dans chaînage</t>
  </si>
  <si>
    <t>M.O. : COMMUNAUTE DE COMMUNES DU PAYS D'HURIEL</t>
  </si>
  <si>
    <r>
      <t xml:space="preserve">CONSTRUCTION D'UN ATELIER DE TAILLEUR DE PIERRE
</t>
    </r>
    <r>
      <rPr>
        <sz val="12"/>
        <rFont val="Stylus BT"/>
        <family val="2"/>
      </rPr>
      <t>ZA Les Richardes - 03380 HURIEL</t>
    </r>
  </si>
  <si>
    <t>CADRE DE BORDEREAU DE PRIX</t>
  </si>
  <si>
    <t>AVRIL 2016</t>
  </si>
  <si>
    <r>
      <t xml:space="preserve">Cabinet J.F. BRUN  Architecte D.P.L.G.
</t>
    </r>
    <r>
      <rPr>
        <sz val="10"/>
        <rFont val="Stylus BT"/>
        <family val="2"/>
      </rPr>
      <t>Expert auprès des Tribunaux
7 rue des Serruriers - 03100  MONTLUCON
Tél. : 04.70.28.07.44      Fax : 04.70.03.89.97
Courriel : jf-brun-architecte@wanadoo.fr</t>
    </r>
  </si>
  <si>
    <t>1 A - TERRASSEMENT</t>
  </si>
  <si>
    <t>1 A01</t>
  </si>
  <si>
    <t>1 A02</t>
  </si>
  <si>
    <t>1 A03</t>
  </si>
  <si>
    <t>1 A04</t>
  </si>
  <si>
    <t>1 A05</t>
  </si>
  <si>
    <t>1 A06</t>
  </si>
  <si>
    <t>1 B - CANALISATIONS</t>
  </si>
  <si>
    <t>• Atelier</t>
  </si>
  <si>
    <t>PV pour joints tirés au fer</t>
  </si>
  <si>
    <t>Décapage</t>
  </si>
  <si>
    <t>1 A07</t>
  </si>
  <si>
    <t>Micro-station d'assainissement</t>
  </si>
  <si>
    <t>1 B05</t>
  </si>
  <si>
    <t>Alimentation en eau</t>
  </si>
  <si>
    <t>Regard de comptage</t>
  </si>
  <si>
    <t>1 B07</t>
  </si>
  <si>
    <t>Alimentation en électricité</t>
  </si>
  <si>
    <t>1 B08</t>
  </si>
  <si>
    <t>Coffret électrique</t>
  </si>
  <si>
    <t>1 B09</t>
  </si>
  <si>
    <t>Canalisations téléphoniques</t>
  </si>
  <si>
    <t>1 B11</t>
  </si>
  <si>
    <t>Chambre réseau téléphonique</t>
  </si>
  <si>
    <t>1 B10</t>
  </si>
  <si>
    <t>Remblaiement</t>
  </si>
  <si>
    <t>1 C - ESPACES VERTS</t>
  </si>
  <si>
    <t>Préparation du terrain</t>
  </si>
  <si>
    <t>Engazonnement</t>
  </si>
  <si>
    <t>Plantation d'érable</t>
  </si>
  <si>
    <t>1 D - FONDATIONS</t>
  </si>
  <si>
    <t>1 D02</t>
  </si>
  <si>
    <t>1 D03</t>
  </si>
  <si>
    <t>1 E - DALLAGE</t>
  </si>
  <si>
    <t>1 F - MACONNERIE EN ELEVATION</t>
  </si>
  <si>
    <t>1 G - FINITIONS</t>
  </si>
  <si>
    <t>1 G03</t>
  </si>
  <si>
    <t>Seuils</t>
  </si>
  <si>
    <t>• Portes intérieures</t>
  </si>
  <si>
    <t>• Portes extérieure et ensemble vitré</t>
  </si>
  <si>
    <t xml:space="preserve">Drainage </t>
  </si>
  <si>
    <t>1 G04</t>
  </si>
  <si>
    <t>Panneau "handicapé"</t>
  </si>
  <si>
    <t>1 G05</t>
  </si>
  <si>
    <t>Bordures</t>
  </si>
  <si>
    <t>1 H - INSTALLATIONS DE CHANTIER</t>
  </si>
  <si>
    <t>1 H04</t>
  </si>
  <si>
    <t>2 A - CHARPENTE</t>
  </si>
  <si>
    <t>2 A01</t>
  </si>
  <si>
    <t>2 A02</t>
  </si>
  <si>
    <t>2 A03</t>
  </si>
  <si>
    <t>2 A04</t>
  </si>
  <si>
    <t>Pans de fer</t>
  </si>
  <si>
    <t>2 B - COUVERTURE DOUBLE-PEAU</t>
  </si>
  <si>
    <t>Panneaux-sandwich</t>
  </si>
  <si>
    <t>Rives latérales</t>
  </si>
  <si>
    <t>Egout</t>
  </si>
  <si>
    <t>Bandes translucides</t>
  </si>
  <si>
    <t>2 C - EVACUATION DES EAUX PLUVIALES</t>
  </si>
  <si>
    <t>2 C03</t>
  </si>
  <si>
    <t>Cheneaux encaissés</t>
  </si>
  <si>
    <t>Boîtes à eau</t>
  </si>
  <si>
    <t>2 D - BARDAGE</t>
  </si>
  <si>
    <t>2 D03</t>
  </si>
  <si>
    <t>Bardage vertical</t>
  </si>
  <si>
    <t>Contre-bardage</t>
  </si>
  <si>
    <t>Couvertines</t>
  </si>
  <si>
    <t>LOT N°03 - MENUISERIE EXTERIEURE ALUMINIUM / FERMETURES /
MENUISERIE INTERIEURE BOIS</t>
  </si>
  <si>
    <t>3 A - MENUISERIE EXTERIEURE ALUMINIUM</t>
  </si>
  <si>
    <t>3 A01</t>
  </si>
  <si>
    <t>3 A02</t>
  </si>
  <si>
    <t>Châssis fixes</t>
  </si>
  <si>
    <t>Porte d'entrée dim. 2,00 x h. 2,30m</t>
  </si>
  <si>
    <t>• dim. 1,40 x h. 3,10m</t>
  </si>
  <si>
    <t xml:space="preserve">• dim. 2,00 x h. 0,80m </t>
  </si>
  <si>
    <t>3 A03</t>
  </si>
  <si>
    <t>Châssis coulissant</t>
  </si>
  <si>
    <t xml:space="preserve">• dim. 1,70 x h. 1,05m </t>
  </si>
  <si>
    <t>3 B - FERMETURES</t>
  </si>
  <si>
    <t>Volet roulant</t>
  </si>
  <si>
    <t>3 B02</t>
  </si>
  <si>
    <t>Porte sectionale dim. 4,00 x h. 3,70m</t>
  </si>
  <si>
    <t>3 C - MENUISERIE INTERIEURE  -  BLOC-PORTES</t>
  </si>
  <si>
    <t xml:space="preserve">• dim. 0,93 x h. 2,04m </t>
  </si>
  <si>
    <t>3 C03</t>
  </si>
  <si>
    <t>Ferrage</t>
  </si>
  <si>
    <t>3 D - EQUIPEMENTS ET FINITIONS DIVERS</t>
  </si>
  <si>
    <t>3 D01</t>
  </si>
  <si>
    <t>3 D02</t>
  </si>
  <si>
    <t>3 D03</t>
  </si>
  <si>
    <t>Miroir dim. 0,40 x h.0,50m</t>
  </si>
  <si>
    <t>Placard dim. 1,50 x h. 2,30m</t>
  </si>
  <si>
    <t>3 E - PETITE CHARPENTE</t>
  </si>
  <si>
    <t>3 E01</t>
  </si>
  <si>
    <t>3 E02</t>
  </si>
  <si>
    <t>4 A - PLATRERIE</t>
  </si>
  <si>
    <t>4 A01</t>
  </si>
  <si>
    <t>4 A02</t>
  </si>
  <si>
    <t>• Vestiaire / Sanitaire / Réfectoire</t>
  </si>
  <si>
    <t>• Murs extérieurs</t>
  </si>
  <si>
    <t>• Murs intérieurs</t>
  </si>
  <si>
    <t>4 A03</t>
  </si>
  <si>
    <t>4 A04</t>
  </si>
  <si>
    <t>4 B - PEINTURE</t>
  </si>
  <si>
    <t>4 B05</t>
  </si>
  <si>
    <t>4 C - NETTOYAGE</t>
  </si>
  <si>
    <t>4 C01</t>
  </si>
  <si>
    <t>5 A01</t>
  </si>
  <si>
    <t>5 A02</t>
  </si>
  <si>
    <t>5 A04</t>
  </si>
  <si>
    <t>6 A - ELECTRICITE</t>
  </si>
  <si>
    <t>6 A01</t>
  </si>
  <si>
    <t>6 A02</t>
  </si>
  <si>
    <t>6 A03</t>
  </si>
  <si>
    <t>6 A04</t>
  </si>
  <si>
    <t>inclus dans 6 A07</t>
  </si>
  <si>
    <t>• Hublot étanche</t>
  </si>
  <si>
    <t>• Applique fluorescente</t>
  </si>
  <si>
    <t>6 A05</t>
  </si>
  <si>
    <t>6 A06</t>
  </si>
  <si>
    <t>Atelier / Sciage bois</t>
  </si>
  <si>
    <t>Réfectoire</t>
  </si>
  <si>
    <t>Local technique</t>
  </si>
  <si>
    <t>Vestiaire / Douche</t>
  </si>
  <si>
    <t>Sanitaire</t>
  </si>
  <si>
    <t>Extérieurs</t>
  </si>
  <si>
    <t>6 B - CHAUFFAGE ELECTRIQUE</t>
  </si>
  <si>
    <t>• Réfectoire</t>
  </si>
  <si>
    <t>• Sanitaire</t>
  </si>
  <si>
    <t>6 C - VENTILATION</t>
  </si>
  <si>
    <t>6 D - CHANTIER</t>
  </si>
  <si>
    <t>• 2 points lumineux en S.A.</t>
  </si>
  <si>
    <t>• 1 point lumineux en S.A.</t>
  </si>
  <si>
    <t>• 1 point lumineux sur détecteur de présence</t>
  </si>
  <si>
    <t>7 A - INSTALLATION</t>
  </si>
  <si>
    <t>7 A01</t>
  </si>
  <si>
    <t>7 A02</t>
  </si>
  <si>
    <t>7 A03</t>
  </si>
  <si>
    <t>7 A04</t>
  </si>
  <si>
    <t>7 A05</t>
  </si>
  <si>
    <t>7 B - ROBINETTERIE / SANITAIRE</t>
  </si>
  <si>
    <t>7 B01</t>
  </si>
  <si>
    <t>7 C - APPAREILS SANITAIRES</t>
  </si>
  <si>
    <t>7 D - PRODUCTION E.C.S.</t>
  </si>
  <si>
    <t>P.V. pour chauffe-eau mural 75L</t>
  </si>
  <si>
    <t>LOT N°02 - CHARPENTE METALLIQUE / COUVERTURE / BARDAGE</t>
  </si>
  <si>
    <t>•  Abords suivant plan de masse</t>
  </si>
  <si>
    <t>•  Bâtiment</t>
  </si>
  <si>
    <t>•  Canalisations PVC Ø 160mm</t>
  </si>
  <si>
    <t>• fût et préscellements</t>
  </si>
  <si>
    <t>Bêches</t>
  </si>
  <si>
    <t>• Linteaux</t>
  </si>
  <si>
    <t>Enduit feutré murs côté Atelier des Vestiaire / Sanitaire / Réfectoire</t>
  </si>
  <si>
    <t>2 C011</t>
  </si>
  <si>
    <t>2 C012</t>
  </si>
  <si>
    <t>Naissances</t>
  </si>
  <si>
    <t>• compris isolation</t>
  </si>
  <si>
    <t>• sans isolation</t>
  </si>
  <si>
    <t>2 C021</t>
  </si>
  <si>
    <t>2 C022</t>
  </si>
  <si>
    <t>Dauphins</t>
  </si>
  <si>
    <t>Huisseries et portes de distribution</t>
  </si>
  <si>
    <t>• dim. 0,83 x h. 2,04m (huisserie posée par plaquiste)</t>
  </si>
  <si>
    <t>Doublages</t>
  </si>
  <si>
    <t>6 A07</t>
  </si>
  <si>
    <t>• 4 points lumineux sur télérupteur 3 boutons</t>
  </si>
  <si>
    <t>• 4 points lumineux en S.A.</t>
  </si>
  <si>
    <t>6 A08</t>
  </si>
  <si>
    <t>Alimentation chauffe-eau</t>
  </si>
  <si>
    <t>Chauffe-eau 30 litres</t>
  </si>
  <si>
    <t>•  Acodrain</t>
  </si>
  <si>
    <t>P.V. pour forme de pente zone de découpe pierres</t>
  </si>
  <si>
    <t>1 B03</t>
  </si>
  <si>
    <t>Regards EP et EU</t>
  </si>
  <si>
    <t>•  dim. 40 x 40cm tampon ciment</t>
  </si>
  <si>
    <t>•  dim. 40 x 40cm tampon fonte</t>
  </si>
  <si>
    <t>•  dim. 60 x 60cm tampon ciment</t>
  </si>
  <si>
    <t>•  dim. 60 x 60cm tampon fonte</t>
  </si>
  <si>
    <t>•  bac de décantation tampon fonte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</si>
</sst>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00"/>
    <numFmt numFmtId="167" formatCode="#,##0.000"/>
    <numFmt numFmtId="168" formatCode="#\ ##0.00\ \F"/>
    <numFmt numFmtId="169" formatCode="_ &quot;kr&quot;\ * #,##0_ ;_ &quot;kr&quot;\ * \-#,##0_ ;_ &quot;kr&quot;\ * &quot;-&quot;_ ;_ @_ "/>
    <numFmt numFmtId="170" formatCode="_ * #,##0_ ;_ * \-#,##0_ ;_ * &quot;-&quot;_ ;_ @_ "/>
    <numFmt numFmtId="171" formatCode="_-* #,##0.00\ [$€-1]_-;\-* #,##0.00\ [$€-1]_-;_-* &quot;-&quot;??\ [$€-1]_-"/>
    <numFmt numFmtId="172" formatCode="#,##0.00\ &quot;€&quot;"/>
    <numFmt numFmtId="173" formatCode="#,##0.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0.0000"/>
    <numFmt numFmtId="178" formatCode="[$-40C]dddd\ d\ mmmm\ yyyy"/>
  </numFmts>
  <fonts count="10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61"/>
      <name val="Arial"/>
      <family val="2"/>
    </font>
    <font>
      <b/>
      <sz val="10"/>
      <color indexed="33"/>
      <name val="Helv"/>
      <family val="0"/>
    </font>
    <font>
      <b/>
      <sz val="10"/>
      <color indexed="21"/>
      <name val="Arial"/>
      <family val="2"/>
    </font>
    <font>
      <sz val="10"/>
      <color indexed="57"/>
      <name val="Arial"/>
      <family val="2"/>
    </font>
    <font>
      <i/>
      <sz val="10"/>
      <name val="MS Sans Serif"/>
      <family val="2"/>
    </font>
    <font>
      <sz val="12"/>
      <name val="Arial"/>
      <family val="2"/>
    </font>
    <font>
      <b/>
      <sz val="10"/>
      <color indexed="46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5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 val="single"/>
      <sz val="12"/>
      <name val="Arial"/>
      <family val="2"/>
    </font>
    <font>
      <sz val="11"/>
      <name val="Times New Roman"/>
      <family val="1"/>
    </font>
    <font>
      <i/>
      <u val="single"/>
      <sz val="10"/>
      <name val="Arial"/>
      <family val="2"/>
    </font>
    <font>
      <b/>
      <sz val="10"/>
      <color indexed="8"/>
      <name val="Helv"/>
      <family val="0"/>
    </font>
    <font>
      <b/>
      <sz val="10"/>
      <color indexed="13"/>
      <name val="Arial"/>
      <family val="2"/>
    </font>
    <font>
      <b/>
      <sz val="10"/>
      <color indexed="15"/>
      <name val="Arial"/>
      <family val="2"/>
    </font>
    <font>
      <b/>
      <sz val="10"/>
      <color indexed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Times New Roman"/>
      <family val="1"/>
    </font>
    <font>
      <sz val="9"/>
      <name val="Courier New"/>
      <family val="3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sz val="10"/>
      <color indexed="18"/>
      <name val="Tahoma"/>
      <family val="2"/>
    </font>
    <font>
      <b/>
      <sz val="13"/>
      <name val="Tahoma"/>
      <family val="2"/>
    </font>
    <font>
      <b/>
      <sz val="10"/>
      <color indexed="10"/>
      <name val="Tahoma"/>
      <family val="2"/>
    </font>
    <font>
      <sz val="16"/>
      <name val="Wingdings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33"/>
      <name val="Arial"/>
      <family val="2"/>
    </font>
    <font>
      <sz val="11"/>
      <name val="CG Omega"/>
      <family val="2"/>
    </font>
    <font>
      <b/>
      <sz val="16"/>
      <name val="Wingdings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3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16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8"/>
      <color indexed="8"/>
      <name val="Times New Roman"/>
      <family val="1"/>
    </font>
    <font>
      <sz val="10"/>
      <name val="Stylus BT"/>
      <family val="2"/>
    </font>
    <font>
      <b/>
      <sz val="12"/>
      <name val="Stylus BT"/>
      <family val="2"/>
    </font>
    <font>
      <b/>
      <sz val="14"/>
      <name val="Stylus BT"/>
      <family val="2"/>
    </font>
    <font>
      <i/>
      <sz val="10"/>
      <name val="Stylus BT"/>
      <family val="2"/>
    </font>
    <font>
      <sz val="12"/>
      <name val="Stylus BT"/>
      <family val="2"/>
    </font>
    <font>
      <b/>
      <sz val="16"/>
      <name val="Stylus BT"/>
      <family val="2"/>
    </font>
    <font>
      <b/>
      <sz val="11"/>
      <name val="Stylus BT"/>
      <family val="2"/>
    </font>
    <font>
      <b/>
      <sz val="20"/>
      <name val="Stylus BT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  <font>
      <b/>
      <sz val="18"/>
      <name val="Stylus BT"/>
      <family val="2"/>
    </font>
    <font>
      <u val="double"/>
      <sz val="11"/>
      <name val="Arial"/>
      <family val="2"/>
    </font>
    <font>
      <b/>
      <sz val="10"/>
      <name val="Stylus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medium">
        <color indexed="33"/>
      </top>
      <bottom>
        <color indexed="63"/>
      </bottom>
    </border>
    <border>
      <left style="thin"/>
      <right style="thin"/>
      <top style="dotted">
        <color indexed="51"/>
      </top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5"/>
      </top>
      <bottom style="thick">
        <color indexed="35"/>
      </bottom>
    </border>
    <border>
      <left style="thin"/>
      <right style="thin"/>
      <top style="thick">
        <color indexed="11"/>
      </top>
      <bottom style="thick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hair"/>
      <right style="hair"/>
      <top style="thin">
        <color indexed="47"/>
      </top>
      <bottom style="thin">
        <color indexed="47"/>
      </bottom>
    </border>
    <border>
      <left style="hair"/>
      <right style="hair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167" fontId="41" fillId="25" borderId="1">
      <alignment horizontal="center" wrapText="1"/>
      <protection/>
    </xf>
    <xf numFmtId="0" fontId="5" fillId="0" borderId="2">
      <alignment horizontal="left" vertical="top" wrapText="1" indent="3"/>
      <protection/>
    </xf>
    <xf numFmtId="0" fontId="33" fillId="0" borderId="2">
      <alignment horizontal="left" vertical="top" wrapText="1" indent="5"/>
      <protection/>
    </xf>
    <xf numFmtId="0" fontId="94" fillId="0" borderId="0" applyNumberFormat="0" applyFill="0" applyBorder="0" applyAlignment="0" applyProtection="0"/>
    <xf numFmtId="0" fontId="2" fillId="0" borderId="2">
      <alignment horizontal="center" wrapText="1"/>
      <protection/>
    </xf>
    <xf numFmtId="166" fontId="22" fillId="0" borderId="2">
      <alignment horizontal="left" vertical="top"/>
      <protection/>
    </xf>
    <xf numFmtId="0" fontId="3" fillId="0" borderId="2">
      <alignment/>
      <protection/>
    </xf>
    <xf numFmtId="0" fontId="95" fillId="26" borderId="3" applyNumberFormat="0" applyAlignment="0" applyProtection="0"/>
    <xf numFmtId="166" fontId="0" fillId="0" borderId="2">
      <alignment horizontal="left" wrapText="1"/>
      <protection/>
    </xf>
    <xf numFmtId="0" fontId="21" fillId="0" borderId="4">
      <alignment horizontal="left" wrapText="1"/>
      <protection/>
    </xf>
    <xf numFmtId="0" fontId="23" fillId="0" borderId="5">
      <alignment horizontal="right" wrapText="1"/>
      <protection/>
    </xf>
    <xf numFmtId="166" fontId="10" fillId="0" borderId="2">
      <alignment horizontal="left" vertical="top" wrapText="1"/>
      <protection/>
    </xf>
    <xf numFmtId="0" fontId="96" fillId="0" borderId="6" applyNumberFormat="0" applyFill="0" applyAlignment="0" applyProtection="0"/>
    <xf numFmtId="49" fontId="4" fillId="27" borderId="0" applyNumberFormat="0" applyAlignment="0" applyProtection="0"/>
    <xf numFmtId="0" fontId="45" fillId="0" borderId="0" applyNumberFormat="0" applyProtection="0">
      <alignment vertical="center" wrapText="1"/>
    </xf>
    <xf numFmtId="0" fontId="24" fillId="0" borderId="7">
      <alignment wrapText="1"/>
      <protection/>
    </xf>
    <xf numFmtId="0" fontId="50" fillId="0" borderId="2">
      <alignment horizontal="left" vertical="center" wrapText="1"/>
      <protection/>
    </xf>
    <xf numFmtId="0" fontId="26" fillId="0" borderId="2">
      <alignment wrapText="1"/>
      <protection/>
    </xf>
    <xf numFmtId="0" fontId="32" fillId="0" borderId="8" applyNumberFormat="0">
      <alignment horizontal="left" vertical="top" wrapText="1"/>
      <protection/>
    </xf>
    <xf numFmtId="166" fontId="4" fillId="0" borderId="9">
      <alignment horizontal="left" vertical="top" wrapText="1"/>
      <protection/>
    </xf>
    <xf numFmtId="0" fontId="25" fillId="0" borderId="10">
      <alignment/>
      <protection/>
    </xf>
    <xf numFmtId="166" fontId="7" fillId="0" borderId="0">
      <alignment/>
      <protection/>
    </xf>
    <xf numFmtId="0" fontId="0" fillId="0" borderId="2" applyNumberFormat="0" applyAlignment="0">
      <protection/>
    </xf>
    <xf numFmtId="0" fontId="34" fillId="0" borderId="0">
      <alignment/>
      <protection/>
    </xf>
    <xf numFmtId="0" fontId="35" fillId="0" borderId="0">
      <alignment horizontal="left" indent="4"/>
      <protection/>
    </xf>
    <xf numFmtId="0" fontId="0" fillId="28" borderId="11" applyNumberFormat="0" applyFont="0" applyAlignment="0" applyProtection="0"/>
    <xf numFmtId="0" fontId="11" fillId="0" borderId="12">
      <alignment/>
      <protection/>
    </xf>
    <xf numFmtId="2" fontId="16" fillId="0" borderId="2">
      <alignment wrapText="1"/>
      <protection/>
    </xf>
    <xf numFmtId="0" fontId="6" fillId="10" borderId="2">
      <alignment horizontal="center"/>
      <protection/>
    </xf>
    <xf numFmtId="0" fontId="9" fillId="29" borderId="0">
      <alignment/>
      <protection/>
    </xf>
    <xf numFmtId="0" fontId="42" fillId="3" borderId="13">
      <alignment/>
      <protection/>
    </xf>
    <xf numFmtId="0" fontId="43" fillId="0" borderId="14">
      <alignment horizontal="center"/>
      <protection/>
    </xf>
    <xf numFmtId="0" fontId="11" fillId="30" borderId="0">
      <alignment wrapText="1"/>
      <protection/>
    </xf>
    <xf numFmtId="0" fontId="11" fillId="0" borderId="0">
      <alignment wrapText="1"/>
      <protection/>
    </xf>
    <xf numFmtId="0" fontId="11" fillId="0" borderId="2">
      <alignment wrapText="1"/>
      <protection/>
    </xf>
    <xf numFmtId="0" fontId="11" fillId="0" borderId="10">
      <alignment horizontal="left" vertical="top" wrapText="1"/>
      <protection/>
    </xf>
    <xf numFmtId="0" fontId="6" fillId="31" borderId="15">
      <alignment wrapText="1"/>
      <protection/>
    </xf>
    <xf numFmtId="0" fontId="11" fillId="0" borderId="0">
      <alignment horizontal="left" wrapText="1"/>
      <protection/>
    </xf>
    <xf numFmtId="0" fontId="37" fillId="0" borderId="16">
      <alignment horizontal="left" indent="2"/>
      <protection/>
    </xf>
    <xf numFmtId="166" fontId="0" fillId="0" borderId="0">
      <alignment horizontal="left"/>
      <protection/>
    </xf>
    <xf numFmtId="0" fontId="6" fillId="0" borderId="17">
      <alignment horizontal="right" wrapText="1"/>
      <protection/>
    </xf>
    <xf numFmtId="49" fontId="11" fillId="0" borderId="0">
      <alignment vertical="top" wrapText="1"/>
      <protection/>
    </xf>
    <xf numFmtId="166" fontId="0" fillId="32" borderId="2" applyBorder="0" applyProtection="0">
      <alignment vertical="top"/>
    </xf>
    <xf numFmtId="0" fontId="0" fillId="0" borderId="10">
      <alignment vertical="top" wrapText="1"/>
      <protection/>
    </xf>
    <xf numFmtId="0" fontId="0" fillId="0" borderId="0">
      <alignment horizontal="right" vertical="top"/>
      <protection/>
    </xf>
    <xf numFmtId="166" fontId="6" fillId="33" borderId="2">
      <alignment horizontal="left" vertical="top"/>
      <protection/>
    </xf>
    <xf numFmtId="0" fontId="6" fillId="34" borderId="12">
      <alignment vertical="top" wrapText="1"/>
      <protection/>
    </xf>
    <xf numFmtId="0" fontId="6" fillId="0" borderId="12">
      <alignment vertical="top" wrapText="1"/>
      <protection/>
    </xf>
    <xf numFmtId="0" fontId="97" fillId="35" borderId="3" applyNumberFormat="0" applyAlignment="0" applyProtection="0"/>
    <xf numFmtId="171" fontId="0" fillId="0" borderId="0" applyFont="0" applyFill="0" applyBorder="0" applyAlignment="0" applyProtection="0"/>
    <xf numFmtId="0" fontId="36" fillId="4" borderId="2">
      <alignment horizontal="right" wrapText="1"/>
      <protection/>
    </xf>
    <xf numFmtId="0" fontId="3" fillId="36" borderId="2">
      <alignment horizontal="center"/>
      <protection/>
    </xf>
    <xf numFmtId="0" fontId="6" fillId="0" borderId="12">
      <alignment vertical="top" wrapText="1"/>
      <protection/>
    </xf>
    <xf numFmtId="0" fontId="12" fillId="0" borderId="2">
      <alignment wrapText="1"/>
      <protection/>
    </xf>
    <xf numFmtId="0" fontId="6" fillId="0" borderId="10">
      <alignment horizontal="left" indent="1"/>
      <protection/>
    </xf>
    <xf numFmtId="2" fontId="21" fillId="37" borderId="15">
      <alignment/>
      <protection/>
    </xf>
    <xf numFmtId="2" fontId="13" fillId="0" borderId="16">
      <alignment vertical="top" wrapText="1"/>
      <protection/>
    </xf>
    <xf numFmtId="0" fontId="0" fillId="30" borderId="18" applyNumberFormat="0" applyFont="0" applyAlignment="0" applyProtection="0"/>
    <xf numFmtId="49" fontId="0" fillId="0" borderId="0">
      <alignment horizontal="left" wrapText="1"/>
      <protection/>
    </xf>
    <xf numFmtId="0" fontId="98" fillId="38" borderId="0" applyNumberFormat="0" applyBorder="0" applyAlignment="0" applyProtection="0"/>
    <xf numFmtId="166" fontId="14" fillId="0" borderId="19">
      <alignment horizontal="right" vertical="top"/>
      <protection/>
    </xf>
    <xf numFmtId="166" fontId="1" fillId="39" borderId="2" applyBorder="0" applyProtection="0">
      <alignment horizontal="left" vertical="top"/>
    </xf>
    <xf numFmtId="166" fontId="6" fillId="0" borderId="12">
      <alignment horizontal="left" vertical="top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8" fillId="0" borderId="16">
      <alignment wrapText="1"/>
      <protection/>
    </xf>
    <xf numFmtId="0" fontId="0" fillId="0" borderId="2">
      <alignment vertical="top" wrapText="1"/>
      <protection/>
    </xf>
    <xf numFmtId="0" fontId="27" fillId="0" borderId="0">
      <alignment/>
      <protection/>
    </xf>
    <xf numFmtId="166" fontId="4" fillId="40" borderId="2">
      <alignment vertical="top" wrapText="1"/>
      <protection/>
    </xf>
    <xf numFmtId="0" fontId="15" fillId="41" borderId="20">
      <alignment/>
      <protection/>
    </xf>
    <xf numFmtId="166" fontId="28" fillId="0" borderId="2">
      <alignment vertical="top" wrapText="1"/>
      <protection/>
    </xf>
    <xf numFmtId="0" fontId="16" fillId="0" borderId="2">
      <alignment vertical="top" wrapText="1"/>
      <protection/>
    </xf>
    <xf numFmtId="0" fontId="27" fillId="0" borderId="16">
      <alignment horizontal="left" wrapText="1" indent="1"/>
      <protection/>
    </xf>
    <xf numFmtId="166" fontId="29" fillId="42" borderId="2">
      <alignment vertical="top" wrapText="1"/>
      <protection/>
    </xf>
    <xf numFmtId="166" fontId="6" fillId="0" borderId="2">
      <alignment vertical="top" wrapText="1"/>
      <protection/>
    </xf>
    <xf numFmtId="0" fontId="9" fillId="43" borderId="0" applyNumberFormat="0" applyBorder="0" applyProtection="0">
      <alignment horizontal="center" vertical="center"/>
    </xf>
    <xf numFmtId="0" fontId="9" fillId="43" borderId="0" applyNumberFormat="0" applyBorder="0" applyProtection="0">
      <alignment vertical="center"/>
    </xf>
    <xf numFmtId="166" fontId="17" fillId="0" borderId="2">
      <alignment horizontal="right" vertical="top"/>
      <protection/>
    </xf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12" fillId="0" borderId="0" applyBorder="0">
      <alignment vertical="top"/>
      <protection/>
    </xf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44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49" fontId="40" fillId="45" borderId="0" applyBorder="0">
      <alignment horizontal="left" indent="1"/>
      <protection/>
    </xf>
    <xf numFmtId="166" fontId="4" fillId="46" borderId="2">
      <alignment horizontal="center" vertical="top" wrapText="1"/>
      <protection/>
    </xf>
    <xf numFmtId="0" fontId="46" fillId="0" borderId="0">
      <alignment/>
      <protection/>
    </xf>
    <xf numFmtId="49" fontId="3" fillId="0" borderId="2">
      <alignment horizontal="center" vertical="top"/>
      <protection/>
    </xf>
    <xf numFmtId="49" fontId="5" fillId="0" borderId="2">
      <alignment horizontal="center" vertical="top"/>
      <protection/>
    </xf>
    <xf numFmtId="49" fontId="32" fillId="0" borderId="8">
      <alignment horizontal="left" vertical="center"/>
      <protection/>
    </xf>
    <xf numFmtId="49" fontId="32" fillId="0" borderId="2">
      <alignment horizontal="left" vertical="center" indent="1"/>
      <protection/>
    </xf>
    <xf numFmtId="49" fontId="26" fillId="0" borderId="2">
      <alignment horizontal="left" vertical="center" indent="1"/>
      <protection/>
    </xf>
    <xf numFmtId="166" fontId="0" fillId="34" borderId="2">
      <alignment horizontal="left" vertical="top" wrapText="1"/>
      <protection/>
    </xf>
    <xf numFmtId="166" fontId="6" fillId="47" borderId="2">
      <alignment vertical="top"/>
      <protection/>
    </xf>
    <xf numFmtId="166" fontId="6" fillId="0" borderId="2">
      <alignment vertical="top"/>
      <protection/>
    </xf>
    <xf numFmtId="166" fontId="3" fillId="48" borderId="2">
      <alignment vertical="top" wrapText="1"/>
      <protection/>
    </xf>
    <xf numFmtId="166" fontId="10" fillId="48" borderId="21">
      <alignment vertical="top" wrapText="1"/>
      <protection/>
    </xf>
    <xf numFmtId="166" fontId="0" fillId="0" borderId="2">
      <alignment horizontal="left" vertical="top"/>
      <protection/>
    </xf>
    <xf numFmtId="166" fontId="30" fillId="48" borderId="22">
      <alignment vertical="top" wrapText="1"/>
      <protection/>
    </xf>
    <xf numFmtId="166" fontId="0" fillId="0" borderId="2">
      <alignment horizontal="left" vertical="top"/>
      <protection/>
    </xf>
    <xf numFmtId="166" fontId="31" fillId="48" borderId="23">
      <alignment vertical="top" wrapText="1"/>
      <protection/>
    </xf>
    <xf numFmtId="166" fontId="0" fillId="0" borderId="2">
      <alignment horizontal="left" vertical="top"/>
      <protection/>
    </xf>
    <xf numFmtId="166" fontId="6" fillId="0" borderId="2">
      <alignment vertical="top" wrapText="1"/>
      <protection/>
    </xf>
    <xf numFmtId="4" fontId="26" fillId="0" borderId="2">
      <alignment/>
      <protection/>
    </xf>
    <xf numFmtId="1" fontId="11" fillId="0" borderId="2">
      <alignment horizontal="left"/>
      <protection/>
    </xf>
    <xf numFmtId="166" fontId="4" fillId="49" borderId="2">
      <alignment vertical="top" wrapText="1"/>
      <protection/>
    </xf>
    <xf numFmtId="166" fontId="6" fillId="0" borderId="2">
      <alignment vertical="top" wrapText="1"/>
      <protection/>
    </xf>
    <xf numFmtId="9" fontId="0" fillId="0" borderId="0" applyFont="0" applyFill="0" applyBorder="0" applyAlignment="0" applyProtection="0"/>
    <xf numFmtId="4" fontId="0" fillId="0" borderId="2">
      <alignment vertical="top"/>
      <protection/>
    </xf>
    <xf numFmtId="4" fontId="33" fillId="0" borderId="10">
      <alignment/>
      <protection/>
    </xf>
    <xf numFmtId="3" fontId="26" fillId="0" borderId="2">
      <alignment horizontal="center" vertical="top"/>
      <protection/>
    </xf>
    <xf numFmtId="1" fontId="47" fillId="0" borderId="2">
      <alignment horizontal="center"/>
      <protection/>
    </xf>
    <xf numFmtId="0" fontId="12" fillId="0" borderId="24">
      <alignment/>
      <protection/>
    </xf>
    <xf numFmtId="0" fontId="26" fillId="50" borderId="25">
      <alignment horizontal="right" wrapText="1"/>
      <protection/>
    </xf>
    <xf numFmtId="0" fontId="0" fillId="0" borderId="0">
      <alignment/>
      <protection/>
    </xf>
    <xf numFmtId="0" fontId="2" fillId="0" borderId="0">
      <alignment/>
      <protection/>
    </xf>
    <xf numFmtId="4" fontId="0" fillId="0" borderId="0">
      <alignment/>
      <protection/>
    </xf>
    <xf numFmtId="4" fontId="0" fillId="0" borderId="0" applyBorder="0">
      <alignment/>
      <protection/>
    </xf>
    <xf numFmtId="166" fontId="0" fillId="0" borderId="2">
      <alignment horizontal="center" vertical="top"/>
      <protection/>
    </xf>
    <xf numFmtId="0" fontId="19" fillId="0" borderId="26">
      <alignment horizontal="center"/>
      <protection/>
    </xf>
    <xf numFmtId="166" fontId="0" fillId="0" borderId="2">
      <alignment vertical="top" wrapText="1"/>
      <protection/>
    </xf>
    <xf numFmtId="0" fontId="2" fillId="0" borderId="4">
      <alignment/>
      <protection/>
    </xf>
    <xf numFmtId="0" fontId="2" fillId="0" borderId="27">
      <alignment/>
      <protection/>
    </xf>
    <xf numFmtId="0" fontId="2" fillId="0" borderId="0">
      <alignment/>
      <protection/>
    </xf>
    <xf numFmtId="4" fontId="2" fillId="0" borderId="28">
      <alignment/>
      <protection/>
    </xf>
    <xf numFmtId="4" fontId="2" fillId="0" borderId="27">
      <alignment/>
      <protection/>
    </xf>
    <xf numFmtId="4" fontId="2" fillId="0" borderId="2">
      <alignment/>
      <protection/>
    </xf>
    <xf numFmtId="0" fontId="18" fillId="0" borderId="29">
      <alignment/>
      <protection/>
    </xf>
    <xf numFmtId="0" fontId="18" fillId="0" borderId="30">
      <alignment/>
      <protection/>
    </xf>
    <xf numFmtId="0" fontId="18" fillId="0" borderId="31">
      <alignment/>
      <protection/>
    </xf>
    <xf numFmtId="2" fontId="0" fillId="50" borderId="2">
      <alignment vertical="top"/>
      <protection/>
    </xf>
    <xf numFmtId="0" fontId="100" fillId="51" borderId="0" applyNumberFormat="0" applyBorder="0" applyAlignment="0" applyProtection="0"/>
    <xf numFmtId="0" fontId="101" fillId="26" borderId="32" applyNumberFormat="0" applyAlignment="0" applyProtection="0"/>
    <xf numFmtId="0" fontId="2" fillId="3" borderId="0">
      <alignment horizontal="left" vertical="center" indent="1"/>
      <protection/>
    </xf>
    <xf numFmtId="0" fontId="5" fillId="4" borderId="0">
      <alignment horizontal="left" vertical="center" indent="1"/>
      <protection/>
    </xf>
    <xf numFmtId="0" fontId="6" fillId="2" borderId="0">
      <alignment horizontal="left" vertical="center" indent="1"/>
      <protection/>
    </xf>
    <xf numFmtId="0" fontId="2" fillId="52" borderId="0">
      <alignment horizontal="left" vertical="center" indent="1"/>
      <protection/>
    </xf>
    <xf numFmtId="166" fontId="10" fillId="53" borderId="2">
      <alignment vertical="top" wrapText="1"/>
      <protection/>
    </xf>
    <xf numFmtId="166" fontId="6" fillId="0" borderId="2">
      <alignment vertical="top" wrapText="1"/>
      <protection/>
    </xf>
    <xf numFmtId="0" fontId="3" fillId="36" borderId="2">
      <alignment wrapText="1"/>
      <protection/>
    </xf>
    <xf numFmtId="0" fontId="9" fillId="54" borderId="33">
      <alignment/>
      <protection/>
    </xf>
    <xf numFmtId="0" fontId="48" fillId="0" borderId="10">
      <alignment horizontal="justify" vertical="center" wrapText="1"/>
      <protection locked="0"/>
    </xf>
    <xf numFmtId="0" fontId="58" fillId="4" borderId="2">
      <alignment wrapText="1"/>
      <protection/>
    </xf>
    <xf numFmtId="0" fontId="102" fillId="0" borderId="0" applyNumberFormat="0" applyFill="0" applyBorder="0" applyAlignment="0" applyProtection="0"/>
    <xf numFmtId="2" fontId="6" fillId="34" borderId="10">
      <alignment vertical="top" wrapText="1"/>
      <protection/>
    </xf>
    <xf numFmtId="2" fontId="6" fillId="0" borderId="10">
      <alignment vertical="top" wrapText="1"/>
      <protection/>
    </xf>
    <xf numFmtId="0" fontId="32" fillId="0" borderId="0">
      <alignment/>
      <protection/>
    </xf>
    <xf numFmtId="0" fontId="26" fillId="0" borderId="2" applyNumberFormat="0">
      <alignment vertical="top" wrapText="1"/>
      <protection/>
    </xf>
    <xf numFmtId="0" fontId="32" fillId="0" borderId="34">
      <alignment horizontal="left"/>
      <protection/>
    </xf>
    <xf numFmtId="0" fontId="5" fillId="0" borderId="2">
      <alignment horizontal="left"/>
      <protection/>
    </xf>
    <xf numFmtId="0" fontId="103" fillId="0" borderId="35" applyNumberFormat="0" applyFill="0" applyAlignment="0" applyProtection="0"/>
    <xf numFmtId="0" fontId="104" fillId="0" borderId="36" applyNumberFormat="0" applyFill="0" applyAlignment="0" applyProtection="0"/>
    <xf numFmtId="0" fontId="105" fillId="0" borderId="37" applyNumberFormat="0" applyFill="0" applyAlignment="0" applyProtection="0"/>
    <xf numFmtId="0" fontId="105" fillId="0" borderId="0" applyNumberFormat="0" applyFill="0" applyBorder="0" applyAlignment="0" applyProtection="0"/>
    <xf numFmtId="0" fontId="5" fillId="0" borderId="30" applyNumberFormat="0" applyBorder="0">
      <alignment horizontal="left" vertical="top"/>
      <protection/>
    </xf>
    <xf numFmtId="49" fontId="5" fillId="0" borderId="2">
      <alignment horizontal="left" vertical="top"/>
      <protection/>
    </xf>
    <xf numFmtId="49" fontId="0" fillId="0" borderId="2">
      <alignment horizontal="left" vertical="top"/>
      <protection/>
    </xf>
    <xf numFmtId="166" fontId="2" fillId="0" borderId="2">
      <alignment horizontal="left" vertical="top"/>
      <protection/>
    </xf>
    <xf numFmtId="166" fontId="18" fillId="0" borderId="2">
      <alignment horizontal="left" vertical="top"/>
      <protection/>
    </xf>
    <xf numFmtId="166" fontId="5" fillId="0" borderId="2">
      <alignment horizontal="left" vertical="top"/>
      <protection/>
    </xf>
    <xf numFmtId="166" fontId="33" fillId="0" borderId="2">
      <alignment horizontal="left" vertical="top"/>
      <protection/>
    </xf>
    <xf numFmtId="166" fontId="0" fillId="0" borderId="2">
      <alignment horizontal="left" vertical="top"/>
      <protection/>
    </xf>
    <xf numFmtId="0" fontId="0" fillId="4" borderId="28">
      <alignment horizontal="right" wrapText="1"/>
      <protection/>
    </xf>
    <xf numFmtId="4" fontId="0" fillId="0" borderId="2">
      <alignment vertical="top"/>
      <protection/>
    </xf>
    <xf numFmtId="4" fontId="33" fillId="0" borderId="2">
      <alignment horizontal="right"/>
      <protection/>
    </xf>
    <xf numFmtId="0" fontId="2" fillId="0" borderId="38">
      <alignment wrapText="1"/>
      <protection/>
    </xf>
    <xf numFmtId="2" fontId="2" fillId="0" borderId="39">
      <alignment wrapText="1"/>
      <protection/>
    </xf>
    <xf numFmtId="4" fontId="50" fillId="55" borderId="28">
      <alignment horizontal="right" vertical="center" wrapText="1"/>
      <protection/>
    </xf>
    <xf numFmtId="4" fontId="6" fillId="0" borderId="40">
      <alignment horizontal="right" vertical="center" wrapText="1"/>
      <protection/>
    </xf>
    <xf numFmtId="0" fontId="6" fillId="0" borderId="41">
      <alignment horizontal="right" wrapText="1"/>
      <protection/>
    </xf>
    <xf numFmtId="168" fontId="5" fillId="0" borderId="0" applyFill="0" applyBorder="0" applyAlignment="0">
      <protection/>
    </xf>
    <xf numFmtId="4" fontId="2" fillId="56" borderId="16">
      <alignment horizontal="right" wrapText="1"/>
      <protection/>
    </xf>
    <xf numFmtId="0" fontId="26" fillId="0" borderId="2" applyNumberFormat="0">
      <alignment horizontal="center" vertical="top"/>
      <protection/>
    </xf>
    <xf numFmtId="0" fontId="26" fillId="0" borderId="2">
      <alignment horizontal="center"/>
      <protection/>
    </xf>
    <xf numFmtId="0" fontId="33" fillId="0" borderId="10" applyNumberFormat="0">
      <alignment horizontal="center"/>
      <protection/>
    </xf>
    <xf numFmtId="4" fontId="0" fillId="50" borderId="16" applyNumberFormat="0" applyFont="0" applyAlignment="0">
      <protection/>
    </xf>
    <xf numFmtId="0" fontId="106" fillId="57" borderId="42" applyNumberFormat="0" applyAlignment="0" applyProtection="0"/>
    <xf numFmtId="0" fontId="21" fillId="0" borderId="16">
      <alignment/>
      <protection/>
    </xf>
    <xf numFmtId="0" fontId="0" fillId="0" borderId="0">
      <alignment/>
      <protection/>
    </xf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49" fontId="0" fillId="0" borderId="2" xfId="0" applyNumberFormat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0" xfId="128" applyBorder="1">
      <alignment/>
      <protection/>
    </xf>
    <xf numFmtId="0" fontId="46" fillId="0" borderId="0" xfId="128" applyBorder="1" applyAlignment="1">
      <alignment wrapText="1"/>
      <protection/>
    </xf>
    <xf numFmtId="1" fontId="46" fillId="0" borderId="0" xfId="128" applyNumberForma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2" xfId="0" applyBorder="1" applyAlignment="1">
      <alignment wrapText="1"/>
    </xf>
    <xf numFmtId="2" fontId="26" fillId="0" borderId="43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4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52" fillId="0" borderId="0" xfId="128" applyFont="1" applyBorder="1">
      <alignment/>
      <protection/>
    </xf>
    <xf numFmtId="0" fontId="26" fillId="0" borderId="2" xfId="41" applyFont="1">
      <alignment horizontal="left" vertical="top" wrapText="1" indent="5"/>
      <protection/>
    </xf>
    <xf numFmtId="0" fontId="54" fillId="0" borderId="0" xfId="128" applyFont="1" applyBorder="1">
      <alignment/>
      <protection/>
    </xf>
    <xf numFmtId="49" fontId="50" fillId="0" borderId="2" xfId="130" applyFont="1" applyBorder="1">
      <alignment horizontal="center" vertical="top"/>
      <protection/>
    </xf>
    <xf numFmtId="0" fontId="26" fillId="0" borderId="0" xfId="128" applyFont="1">
      <alignment/>
      <protection/>
    </xf>
    <xf numFmtId="49" fontId="56" fillId="0" borderId="2" xfId="130" applyFont="1" applyBorder="1">
      <alignment horizontal="center" vertical="top"/>
      <protection/>
    </xf>
    <xf numFmtId="0" fontId="56" fillId="0" borderId="29" xfId="41" applyFont="1" applyBorder="1">
      <alignment horizontal="left" vertical="top" wrapText="1" indent="5"/>
      <protection/>
    </xf>
    <xf numFmtId="4" fontId="56" fillId="0" borderId="4" xfId="151" applyNumberFormat="1" applyFont="1" applyBorder="1">
      <alignment/>
      <protection/>
    </xf>
    <xf numFmtId="4" fontId="56" fillId="0" borderId="46" xfId="206" applyNumberFormat="1" applyFont="1" applyBorder="1">
      <alignment horizontal="right"/>
      <protection/>
    </xf>
    <xf numFmtId="49" fontId="26" fillId="0" borderId="2" xfId="130" applyFont="1" applyBorder="1">
      <alignment horizontal="center" vertical="top"/>
      <protection/>
    </xf>
    <xf numFmtId="0" fontId="26" fillId="0" borderId="31" xfId="41" applyFont="1" applyBorder="1">
      <alignment horizontal="left" vertical="top" wrapText="1" indent="5"/>
      <protection/>
    </xf>
    <xf numFmtId="0" fontId="26" fillId="0" borderId="0" xfId="216" applyFont="1" applyBorder="1">
      <alignment horizontal="center"/>
      <protection/>
    </xf>
    <xf numFmtId="0" fontId="50" fillId="0" borderId="31" xfId="41" applyFont="1" applyBorder="1">
      <alignment horizontal="left" vertical="top" wrapText="1" indent="5"/>
      <protection/>
    </xf>
    <xf numFmtId="4" fontId="50" fillId="0" borderId="0" xfId="151" applyNumberFormat="1" applyFont="1" applyBorder="1">
      <alignment/>
      <protection/>
    </xf>
    <xf numFmtId="4" fontId="50" fillId="0" borderId="10" xfId="206" applyNumberFormat="1" applyFont="1" applyBorder="1">
      <alignment horizontal="right"/>
      <protection/>
    </xf>
    <xf numFmtId="0" fontId="50" fillId="0" borderId="30" xfId="41" applyFont="1" applyBorder="1">
      <alignment horizontal="left" vertical="top" wrapText="1" indent="5"/>
      <protection/>
    </xf>
    <xf numFmtId="4" fontId="50" fillId="0" borderId="27" xfId="151" applyNumberFormat="1" applyFont="1" applyBorder="1">
      <alignment/>
      <protection/>
    </xf>
    <xf numFmtId="4" fontId="50" fillId="0" borderId="47" xfId="206" applyNumberFormat="1" applyFont="1" applyBorder="1">
      <alignment horizontal="right"/>
      <protection/>
    </xf>
    <xf numFmtId="49" fontId="56" fillId="0" borderId="34" xfId="130" applyFont="1" applyBorder="1">
      <alignment horizontal="center" vertical="top"/>
      <protection/>
    </xf>
    <xf numFmtId="0" fontId="56" fillId="0" borderId="30" xfId="41" applyFont="1" applyBorder="1">
      <alignment horizontal="left" vertical="top" wrapText="1" indent="5"/>
      <protection/>
    </xf>
    <xf numFmtId="4" fontId="56" fillId="0" borderId="27" xfId="151" applyFont="1" applyBorder="1">
      <alignment/>
      <protection/>
    </xf>
    <xf numFmtId="4" fontId="56" fillId="0" borderId="47" xfId="206" applyFont="1" applyBorder="1">
      <alignment horizontal="right"/>
      <protection/>
    </xf>
    <xf numFmtId="49" fontId="32" fillId="0" borderId="2" xfId="130" applyFont="1" applyBorder="1">
      <alignment horizontal="center" vertical="top"/>
      <protection/>
    </xf>
    <xf numFmtId="4" fontId="26" fillId="0" borderId="27" xfId="151" applyFont="1" applyBorder="1">
      <alignment/>
      <protection/>
    </xf>
    <xf numFmtId="4" fontId="26" fillId="0" borderId="47" xfId="206" applyFont="1" applyBorder="1">
      <alignment horizontal="right"/>
      <protection/>
    </xf>
    <xf numFmtId="1" fontId="51" fillId="0" borderId="0" xfId="153" applyFont="1" applyBorder="1" applyAlignment="1">
      <alignment horizontal="right" vertical="center"/>
      <protection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" xfId="105" applyBorder="1">
      <alignment vertical="top" wrapText="1"/>
      <protection/>
    </xf>
    <xf numFmtId="0" fontId="0" fillId="0" borderId="0" xfId="105" applyBorder="1" quotePrefix="1">
      <alignment vertical="top" wrapText="1"/>
      <protection/>
    </xf>
    <xf numFmtId="0" fontId="0" fillId="0" borderId="0" xfId="105" applyBorder="1">
      <alignment vertical="top" wrapText="1"/>
      <protection/>
    </xf>
    <xf numFmtId="49" fontId="32" fillId="0" borderId="8" xfId="131" applyNumberFormat="1" applyBorder="1" applyAlignment="1">
      <alignment horizontal="center" vertical="top"/>
      <protection/>
    </xf>
    <xf numFmtId="49" fontId="26" fillId="0" borderId="2" xfId="133" applyNumberFormat="1" applyBorder="1" applyAlignment="1">
      <alignment horizontal="center" vertical="top"/>
      <protection/>
    </xf>
    <xf numFmtId="49" fontId="3" fillId="0" borderId="2" xfId="129" applyNumberFormat="1" applyBorder="1" applyAlignment="1" quotePrefix="1">
      <alignment horizontal="center" vertical="top"/>
      <protection/>
    </xf>
    <xf numFmtId="0" fontId="0" fillId="0" borderId="2" xfId="105" applyBorder="1" quotePrefix="1">
      <alignment vertical="top" wrapText="1"/>
      <protection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26" fillId="0" borderId="2" xfId="56" applyFont="1" applyBorder="1">
      <alignment wrapText="1"/>
      <protection/>
    </xf>
    <xf numFmtId="2" fontId="26" fillId="0" borderId="2" xfId="0" applyNumberFormat="1" applyFont="1" applyBorder="1" applyAlignment="1">
      <alignment/>
    </xf>
    <xf numFmtId="2" fontId="26" fillId="0" borderId="2" xfId="105" applyNumberFormat="1" applyFont="1" applyBorder="1">
      <alignment vertical="top" wrapText="1"/>
      <protection/>
    </xf>
    <xf numFmtId="2" fontId="26" fillId="0" borderId="2" xfId="151" applyNumberFormat="1" applyFont="1" applyBorder="1">
      <alignment/>
      <protection/>
    </xf>
    <xf numFmtId="2" fontId="26" fillId="0" borderId="2" xfId="206" applyNumberFormat="1" applyFont="1" applyBorder="1">
      <alignment horizontal="right"/>
      <protection/>
    </xf>
    <xf numFmtId="1" fontId="0" fillId="0" borderId="27" xfId="0" applyNumberFormat="1" applyBorder="1" applyAlignment="1">
      <alignment horizontal="center"/>
    </xf>
    <xf numFmtId="0" fontId="26" fillId="0" borderId="4" xfId="216" applyFont="1" applyBorder="1">
      <alignment horizontal="center"/>
      <protection/>
    </xf>
    <xf numFmtId="1" fontId="53" fillId="0" borderId="46" xfId="153" applyFont="1" applyBorder="1">
      <alignment horizontal="center"/>
      <protection/>
    </xf>
    <xf numFmtId="4" fontId="26" fillId="0" borderId="29" xfId="151" applyFont="1" applyBorder="1">
      <alignment/>
      <protection/>
    </xf>
    <xf numFmtId="4" fontId="26" fillId="0" borderId="46" xfId="206" applyFont="1" applyBorder="1">
      <alignment horizontal="right"/>
      <protection/>
    </xf>
    <xf numFmtId="0" fontId="55" fillId="0" borderId="2" xfId="53" applyFont="1" applyFill="1" applyBorder="1">
      <alignment vertical="center" wrapText="1"/>
    </xf>
    <xf numFmtId="1" fontId="53" fillId="0" borderId="10" xfId="153" applyFont="1" applyBorder="1">
      <alignment horizontal="center"/>
      <protection/>
    </xf>
    <xf numFmtId="4" fontId="26" fillId="0" borderId="31" xfId="151" applyFont="1" applyBorder="1">
      <alignment/>
      <protection/>
    </xf>
    <xf numFmtId="4" fontId="26" fillId="0" borderId="10" xfId="206" applyFont="1" applyBorder="1">
      <alignment horizontal="right"/>
      <protection/>
    </xf>
    <xf numFmtId="0" fontId="32" fillId="0" borderId="30" xfId="196" applyFont="1" applyBorder="1">
      <alignment horizontal="left" vertical="top"/>
      <protection/>
    </xf>
    <xf numFmtId="0" fontId="32" fillId="0" borderId="27" xfId="196" applyFont="1" applyBorder="1">
      <alignment horizontal="left" vertical="top"/>
      <protection/>
    </xf>
    <xf numFmtId="1" fontId="32" fillId="0" borderId="47" xfId="196" applyNumberFormat="1" applyFont="1" applyBorder="1">
      <alignment horizontal="left" vertical="top"/>
      <protection/>
    </xf>
    <xf numFmtId="4" fontId="32" fillId="0" borderId="31" xfId="151" applyFont="1" applyBorder="1" applyAlignment="1">
      <alignment horizontal="center"/>
      <protection/>
    </xf>
    <xf numFmtId="4" fontId="32" fillId="0" borderId="10" xfId="151" applyFont="1" applyBorder="1" applyAlignment="1">
      <alignment horizontal="center"/>
      <protection/>
    </xf>
    <xf numFmtId="0" fontId="26" fillId="0" borderId="0" xfId="41" applyFont="1" applyBorder="1">
      <alignment horizontal="left" vertical="top" wrapText="1" indent="5"/>
      <protection/>
    </xf>
    <xf numFmtId="1" fontId="53" fillId="0" borderId="0" xfId="153" applyFont="1" applyBorder="1">
      <alignment horizontal="center"/>
      <protection/>
    </xf>
    <xf numFmtId="49" fontId="32" fillId="0" borderId="2" xfId="130" applyFont="1" applyBorder="1" applyAlignment="1">
      <alignment horizontal="left" vertical="top"/>
      <protection/>
    </xf>
    <xf numFmtId="0" fontId="32" fillId="0" borderId="2" xfId="41" applyFont="1" applyBorder="1" applyAlignment="1">
      <alignment horizontal="left" vertical="top"/>
      <protection/>
    </xf>
    <xf numFmtId="0" fontId="32" fillId="0" borderId="31" xfId="41" applyFont="1" applyBorder="1">
      <alignment horizontal="left" vertical="top" wrapText="1" indent="5"/>
      <protection/>
    </xf>
    <xf numFmtId="0" fontId="32" fillId="0" borderId="0" xfId="216" applyFont="1" applyBorder="1">
      <alignment horizontal="center"/>
      <protection/>
    </xf>
    <xf numFmtId="0" fontId="63" fillId="0" borderId="0" xfId="128" applyFont="1" applyBorder="1">
      <alignment/>
      <protection/>
    </xf>
    <xf numFmtId="0" fontId="32" fillId="0" borderId="31" xfId="41" applyFont="1" applyBorder="1" applyAlignment="1">
      <alignment horizontal="right" vertical="top" wrapText="1" indent="5"/>
      <protection/>
    </xf>
    <xf numFmtId="0" fontId="32" fillId="0" borderId="0" xfId="216" applyFont="1" applyBorder="1" applyAlignment="1">
      <alignment horizontal="right"/>
      <protection/>
    </xf>
    <xf numFmtId="1" fontId="53" fillId="0" borderId="10" xfId="153" applyFont="1" applyBorder="1" applyAlignment="1">
      <alignment horizontal="right"/>
      <protection/>
    </xf>
    <xf numFmtId="0" fontId="26" fillId="0" borderId="31" xfId="41" applyFont="1" applyBorder="1" applyAlignment="1" quotePrefix="1">
      <alignment horizontal="left" vertical="top" wrapText="1" indent="6"/>
      <protection/>
    </xf>
    <xf numFmtId="0" fontId="26" fillId="0" borderId="27" xfId="216" applyFont="1" applyBorder="1">
      <alignment horizontal="center"/>
      <protection/>
    </xf>
    <xf numFmtId="1" fontId="53" fillId="0" borderId="47" xfId="153" applyFont="1" applyBorder="1">
      <alignment horizontal="center"/>
      <protection/>
    </xf>
    <xf numFmtId="4" fontId="26" fillId="0" borderId="30" xfId="151" applyFont="1" applyBorder="1">
      <alignment/>
      <protection/>
    </xf>
    <xf numFmtId="0" fontId="26" fillId="0" borderId="29" xfId="41" applyFont="1" applyBorder="1">
      <alignment horizontal="left" vertical="top" wrapText="1" indent="5"/>
      <protection/>
    </xf>
    <xf numFmtId="1" fontId="26" fillId="0" borderId="4" xfId="153" applyFont="1" applyBorder="1">
      <alignment horizontal="center"/>
      <protection/>
    </xf>
    <xf numFmtId="4" fontId="26" fillId="0" borderId="4" xfId="151" applyNumberFormat="1" applyFont="1" applyBorder="1">
      <alignment/>
      <protection/>
    </xf>
    <xf numFmtId="4" fontId="26" fillId="0" borderId="46" xfId="206" applyNumberFormat="1" applyFont="1" applyBorder="1">
      <alignment horizontal="right"/>
      <protection/>
    </xf>
    <xf numFmtId="1" fontId="32" fillId="0" borderId="0" xfId="153" applyFont="1" applyBorder="1" applyAlignment="1">
      <alignment horizontal="right" vertical="center"/>
      <protection/>
    </xf>
    <xf numFmtId="1" fontId="26" fillId="0" borderId="0" xfId="153" applyFont="1" applyBorder="1" applyAlignment="1">
      <alignment horizontal="right" vertical="center"/>
      <protection/>
    </xf>
    <xf numFmtId="4" fontId="26" fillId="0" borderId="0" xfId="151" applyNumberFormat="1" applyFont="1" applyBorder="1">
      <alignment/>
      <protection/>
    </xf>
    <xf numFmtId="4" fontId="26" fillId="0" borderId="10" xfId="206" applyNumberFormat="1" applyFont="1" applyBorder="1">
      <alignment horizontal="right"/>
      <protection/>
    </xf>
    <xf numFmtId="0" fontId="26" fillId="0" borderId="30" xfId="41" applyFont="1" applyBorder="1">
      <alignment horizontal="left" vertical="top" wrapText="1" indent="5"/>
      <protection/>
    </xf>
    <xf numFmtId="1" fontId="26" fillId="0" borderId="27" xfId="153" applyFont="1" applyBorder="1" applyAlignment="1">
      <alignment horizontal="right" vertical="center"/>
      <protection/>
    </xf>
    <xf numFmtId="4" fontId="26" fillId="0" borderId="27" xfId="151" applyNumberFormat="1" applyFont="1" applyBorder="1">
      <alignment/>
      <protection/>
    </xf>
    <xf numFmtId="4" fontId="26" fillId="0" borderId="47" xfId="206" applyNumberFormat="1" applyFont="1" applyBorder="1">
      <alignment horizontal="right"/>
      <protection/>
    </xf>
    <xf numFmtId="49" fontId="26" fillId="0" borderId="34" xfId="130" applyFont="1" applyBorder="1">
      <alignment horizontal="center" vertical="top"/>
      <protection/>
    </xf>
    <xf numFmtId="1" fontId="26" fillId="0" borderId="27" xfId="153" applyFont="1" applyBorder="1">
      <alignment horizontal="center"/>
      <protection/>
    </xf>
    <xf numFmtId="0" fontId="2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6" fillId="0" borderId="48" xfId="0" applyFont="1" applyBorder="1" applyAlignment="1">
      <alignment horizontal="center"/>
    </xf>
    <xf numFmtId="0" fontId="26" fillId="0" borderId="2" xfId="105" applyFont="1" applyBorder="1" applyAlignment="1">
      <alignment horizontal="center" vertical="top" wrapText="1"/>
      <protection/>
    </xf>
    <xf numFmtId="0" fontId="26" fillId="0" borderId="2" xfId="216" applyFont="1" applyBorder="1" applyAlignment="1">
      <alignment horizontal="center"/>
      <protection/>
    </xf>
    <xf numFmtId="0" fontId="56" fillId="0" borderId="4" xfId="216" applyFont="1" applyBorder="1" applyAlignment="1">
      <alignment horizontal="center"/>
      <protection/>
    </xf>
    <xf numFmtId="1" fontId="51" fillId="0" borderId="0" xfId="153" applyFont="1" applyBorder="1" applyAlignment="1">
      <alignment horizontal="center" vertical="center"/>
      <protection/>
    </xf>
    <xf numFmtId="0" fontId="50" fillId="0" borderId="0" xfId="216" applyFont="1" applyBorder="1" applyAlignment="1">
      <alignment horizontal="center"/>
      <protection/>
    </xf>
    <xf numFmtId="0" fontId="50" fillId="0" borderId="27" xfId="216" applyFont="1" applyBorder="1" applyAlignment="1">
      <alignment horizontal="center"/>
      <protection/>
    </xf>
    <xf numFmtId="0" fontId="56" fillId="0" borderId="27" xfId="216" applyFont="1" applyBorder="1" applyAlignment="1">
      <alignment horizontal="center"/>
      <protection/>
    </xf>
    <xf numFmtId="0" fontId="0" fillId="0" borderId="0" xfId="105" applyBorder="1" applyAlignment="1">
      <alignment horizontal="center" vertical="top" wrapText="1"/>
      <protection/>
    </xf>
    <xf numFmtId="0" fontId="26" fillId="0" borderId="48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2" xfId="105" applyNumberFormat="1" applyFont="1" applyBorder="1" applyAlignment="1">
      <alignment horizontal="center" vertical="top" wrapText="1"/>
      <protection/>
    </xf>
    <xf numFmtId="0" fontId="53" fillId="0" borderId="2" xfId="153" applyNumberFormat="1" applyFont="1" applyBorder="1" applyAlignment="1">
      <alignment horizontal="center"/>
      <protection/>
    </xf>
    <xf numFmtId="1" fontId="56" fillId="0" borderId="4" xfId="153" applyFont="1" applyBorder="1" applyAlignment="1">
      <alignment horizontal="center"/>
      <protection/>
    </xf>
    <xf numFmtId="1" fontId="57" fillId="0" borderId="0" xfId="153" applyFont="1" applyBorder="1" applyAlignment="1">
      <alignment horizontal="center" vertical="center"/>
      <protection/>
    </xf>
    <xf numFmtId="1" fontId="57" fillId="0" borderId="27" xfId="153" applyFont="1" applyBorder="1" applyAlignment="1">
      <alignment horizontal="center" vertical="center"/>
      <protection/>
    </xf>
    <xf numFmtId="1" fontId="56" fillId="0" borderId="27" xfId="153" applyFont="1" applyBorder="1" applyAlignment="1">
      <alignment horizontal="center"/>
      <protection/>
    </xf>
    <xf numFmtId="49" fontId="26" fillId="0" borderId="2" xfId="133" applyNumberFormat="1" applyFont="1" applyBorder="1" applyAlignment="1">
      <alignment horizontal="center" vertical="top"/>
      <protection/>
    </xf>
    <xf numFmtId="0" fontId="26" fillId="0" borderId="2" xfId="105" applyFont="1" applyBorder="1" applyAlignment="1">
      <alignment horizontal="left" vertical="top" wrapText="1" indent="5"/>
      <protection/>
    </xf>
    <xf numFmtId="0" fontId="32" fillId="0" borderId="8" xfId="57" applyFont="1" applyBorder="1">
      <alignment horizontal="left" vertical="top" wrapText="1"/>
      <protection/>
    </xf>
    <xf numFmtId="1" fontId="26" fillId="0" borderId="2" xfId="105" applyNumberFormat="1" applyFont="1" applyBorder="1" applyAlignment="1">
      <alignment horizontal="center" vertical="top" wrapText="1"/>
      <protection/>
    </xf>
    <xf numFmtId="0" fontId="26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2" fontId="26" fillId="0" borderId="2" xfId="205" applyNumberFormat="1" applyFont="1" applyBorder="1">
      <alignment vertical="top"/>
      <protection/>
    </xf>
    <xf numFmtId="0" fontId="26" fillId="0" borderId="2" xfId="189" applyFont="1" applyBorder="1">
      <alignment vertical="top" wrapText="1"/>
      <protection/>
    </xf>
    <xf numFmtId="0" fontId="26" fillId="0" borderId="2" xfId="214" applyFont="1" applyBorder="1">
      <alignment horizontal="center" vertical="top"/>
      <protection/>
    </xf>
    <xf numFmtId="1" fontId="26" fillId="0" borderId="2" xfId="152" applyNumberFormat="1" applyFont="1" applyBorder="1">
      <alignment horizontal="center" vertical="top"/>
      <protection/>
    </xf>
    <xf numFmtId="2" fontId="26" fillId="0" borderId="2" xfId="150" applyNumberFormat="1" applyFont="1" applyBorder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2" fontId="33" fillId="0" borderId="2" xfId="105" applyNumberFormat="1" applyFont="1" applyBorder="1" applyProtection="1">
      <alignment vertical="top" wrapText="1"/>
      <protection locked="0"/>
    </xf>
    <xf numFmtId="2" fontId="33" fillId="0" borderId="2" xfId="205" applyNumberFormat="1" applyFont="1" applyBorder="1" applyProtection="1">
      <alignment vertical="top"/>
      <protection locked="0"/>
    </xf>
    <xf numFmtId="4" fontId="33" fillId="0" borderId="2" xfId="105" applyNumberFormat="1" applyFont="1" applyBorder="1" applyAlignment="1" applyProtection="1">
      <alignment horizontal="center" vertical="top" wrapText="1"/>
      <protection locked="0"/>
    </xf>
    <xf numFmtId="49" fontId="33" fillId="0" borderId="31" xfId="130" applyFont="1" applyFill="1" applyBorder="1" applyProtection="1">
      <alignment horizontal="center" vertical="top"/>
      <protection locked="0"/>
    </xf>
    <xf numFmtId="49" fontId="33" fillId="0" borderId="2" xfId="105" applyNumberFormat="1" applyFont="1" applyFill="1" applyBorder="1" applyAlignment="1" applyProtection="1">
      <alignment horizontal="center" vertical="top" wrapText="1"/>
      <protection locked="0"/>
    </xf>
    <xf numFmtId="2" fontId="33" fillId="0" borderId="2" xfId="0" applyNumberFormat="1" applyFont="1" applyBorder="1" applyAlignment="1" applyProtection="1">
      <alignment vertical="top" wrapText="1"/>
      <protection locked="0"/>
    </xf>
    <xf numFmtId="49" fontId="66" fillId="0" borderId="4" xfId="0" applyNumberFormat="1" applyFont="1" applyBorder="1" applyAlignment="1" applyProtection="1">
      <alignment/>
      <protection locked="0"/>
    </xf>
    <xf numFmtId="0" fontId="64" fillId="0" borderId="4" xfId="0" applyFont="1" applyBorder="1" applyAlignment="1" applyProtection="1">
      <alignment wrapText="1"/>
      <protection locked="0"/>
    </xf>
    <xf numFmtId="0" fontId="67" fillId="0" borderId="4" xfId="0" applyFont="1" applyBorder="1" applyAlignment="1" applyProtection="1">
      <alignment horizontal="center"/>
      <protection locked="0"/>
    </xf>
    <xf numFmtId="0" fontId="64" fillId="0" borderId="4" xfId="0" applyFont="1" applyBorder="1" applyAlignment="1" applyProtection="1">
      <alignment horizontal="center"/>
      <protection locked="0"/>
    </xf>
    <xf numFmtId="0" fontId="64" fillId="0" borderId="4" xfId="0" applyFont="1" applyBorder="1" applyAlignment="1" applyProtection="1">
      <alignment/>
      <protection locked="0"/>
    </xf>
    <xf numFmtId="49" fontId="33" fillId="0" borderId="2" xfId="0" applyNumberFormat="1" applyFont="1" applyFill="1" applyBorder="1" applyAlignment="1" applyProtection="1">
      <alignment horizontal="left" vertical="top" wrapText="1"/>
      <protection locked="0"/>
    </xf>
    <xf numFmtId="49" fontId="33" fillId="0" borderId="2" xfId="0" applyNumberFormat="1" applyFont="1" applyFill="1" applyBorder="1" applyAlignment="1" applyProtection="1">
      <alignment horizontal="center" vertical="top" wrapText="1"/>
      <protection locked="0"/>
    </xf>
    <xf numFmtId="2" fontId="33" fillId="0" borderId="2" xfId="0" applyNumberFormat="1" applyFont="1" applyFill="1" applyBorder="1" applyAlignment="1" applyProtection="1">
      <alignment horizontal="center" vertical="top" wrapText="1"/>
      <protection locked="0"/>
    </xf>
    <xf numFmtId="1" fontId="33" fillId="0" borderId="2" xfId="0" applyNumberFormat="1" applyFont="1" applyFill="1" applyBorder="1" applyAlignment="1" applyProtection="1">
      <alignment horizontal="center" vertical="top" wrapText="1"/>
      <protection locked="0"/>
    </xf>
    <xf numFmtId="166" fontId="33" fillId="0" borderId="2" xfId="0" applyNumberFormat="1" applyFont="1" applyFill="1" applyBorder="1" applyAlignment="1" applyProtection="1">
      <alignment horizontal="center" vertical="top" wrapText="1"/>
      <protection locked="0"/>
    </xf>
    <xf numFmtId="0" fontId="64" fillId="0" borderId="49" xfId="0" applyFont="1" applyBorder="1" applyAlignment="1">
      <alignment/>
    </xf>
    <xf numFmtId="0" fontId="64" fillId="0" borderId="25" xfId="0" applyFont="1" applyBorder="1" applyAlignment="1">
      <alignment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5" xfId="0" applyFont="1" applyBorder="1" applyAlignment="1">
      <alignment/>
    </xf>
    <xf numFmtId="49" fontId="33" fillId="0" borderId="2" xfId="0" applyNumberFormat="1" applyFont="1" applyFill="1" applyBorder="1" applyAlignment="1" applyProtection="1">
      <alignment horizontal="left" vertical="top" wrapText="1" indent="2"/>
      <protection locked="0"/>
    </xf>
    <xf numFmtId="0" fontId="0" fillId="0" borderId="4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4" xfId="0" applyFont="1" applyBorder="1" applyAlignment="1">
      <alignment/>
    </xf>
    <xf numFmtId="49" fontId="68" fillId="0" borderId="52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 applyProtection="1">
      <alignment horizontal="left" vertical="top" readingOrder="1"/>
      <protection locked="0"/>
    </xf>
    <xf numFmtId="0" fontId="33" fillId="0" borderId="2" xfId="0" applyFont="1" applyBorder="1" applyAlignment="1" applyProtection="1">
      <alignment horizontal="center" vertical="top"/>
      <protection locked="0"/>
    </xf>
    <xf numFmtId="49" fontId="33" fillId="0" borderId="29" xfId="130" applyFont="1" applyFill="1" applyBorder="1" applyProtection="1">
      <alignment horizontal="center" vertical="top"/>
      <protection locked="0"/>
    </xf>
    <xf numFmtId="2" fontId="70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70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70" fillId="0" borderId="45" xfId="0" applyNumberFormat="1" applyFont="1" applyFill="1" applyBorder="1" applyAlignment="1" applyProtection="1">
      <alignment horizontal="center" wrapText="1"/>
      <protection locked="0"/>
    </xf>
    <xf numFmtId="49" fontId="33" fillId="0" borderId="30" xfId="130" applyFont="1" applyFill="1" applyBorder="1" applyProtection="1">
      <alignment horizontal="center" vertical="top"/>
      <protection locked="0"/>
    </xf>
    <xf numFmtId="49" fontId="72" fillId="0" borderId="2" xfId="0" applyNumberFormat="1" applyFont="1" applyFill="1" applyBorder="1" applyAlignment="1" applyProtection="1">
      <alignment horizontal="left" vertical="top" wrapText="1"/>
      <protection locked="0"/>
    </xf>
    <xf numFmtId="49" fontId="33" fillId="0" borderId="2" xfId="0" applyNumberFormat="1" applyFont="1" applyFill="1" applyBorder="1" applyAlignment="1" applyProtection="1">
      <alignment horizontal="left" vertical="top" wrapText="1" indent="5"/>
      <protection locked="0"/>
    </xf>
    <xf numFmtId="49" fontId="75" fillId="0" borderId="2" xfId="0" applyNumberFormat="1" applyFont="1" applyFill="1" applyBorder="1" applyAlignment="1" applyProtection="1">
      <alignment horizontal="left" vertical="top" wrapText="1"/>
      <protection locked="0"/>
    </xf>
    <xf numFmtId="49" fontId="33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10" xfId="0" applyNumberFormat="1" applyFont="1" applyFill="1" applyBorder="1" applyAlignment="1" applyProtection="1">
      <alignment horizontal="left" vertical="top" wrapText="1"/>
      <protection locked="0"/>
    </xf>
    <xf numFmtId="164" fontId="33" fillId="0" borderId="2" xfId="120" applyFont="1" applyFill="1" applyBorder="1" applyAlignment="1" applyProtection="1">
      <alignment vertical="top" wrapText="1"/>
      <protection locked="0"/>
    </xf>
    <xf numFmtId="1" fontId="33" fillId="0" borderId="2" xfId="120" applyNumberFormat="1" applyFont="1" applyFill="1" applyBorder="1" applyAlignment="1" applyProtection="1">
      <alignment horizontal="center" vertical="top" wrapText="1"/>
      <protection locked="0"/>
    </xf>
    <xf numFmtId="2" fontId="33" fillId="0" borderId="31" xfId="0" applyNumberFormat="1" applyFont="1" applyFill="1" applyBorder="1" applyAlignment="1" applyProtection="1">
      <alignment horizontal="center" vertical="top" wrapText="1"/>
      <protection locked="0"/>
    </xf>
    <xf numFmtId="2" fontId="3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3" fillId="0" borderId="2" xfId="0" applyNumberFormat="1" applyFont="1" applyBorder="1" applyAlignment="1" applyProtection="1">
      <alignment vertical="top" wrapText="1"/>
      <protection locked="0"/>
    </xf>
    <xf numFmtId="2" fontId="33" fillId="0" borderId="2" xfId="0" applyNumberFormat="1" applyFont="1" applyBorder="1" applyAlignment="1" applyProtection="1">
      <alignment horizontal="center" vertical="top" wrapText="1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4" fontId="32" fillId="0" borderId="31" xfId="151" applyFont="1" applyBorder="1" applyAlignment="1">
      <alignment horizontal="center"/>
      <protection/>
    </xf>
    <xf numFmtId="4" fontId="32" fillId="0" borderId="10" xfId="151" applyFont="1" applyBorder="1" applyAlignment="1">
      <alignment horizontal="center"/>
      <protection/>
    </xf>
    <xf numFmtId="0" fontId="62" fillId="0" borderId="56" xfId="128" applyFont="1" applyBorder="1" applyAlignment="1">
      <alignment horizontal="center" vertical="center" shrinkToFit="1"/>
      <protection/>
    </xf>
    <xf numFmtId="0" fontId="62" fillId="0" borderId="15" xfId="128" applyFont="1" applyBorder="1" applyAlignment="1">
      <alignment horizontal="center" vertical="center" shrinkToFit="1"/>
      <protection/>
    </xf>
    <xf numFmtId="0" fontId="62" fillId="0" borderId="57" xfId="128" applyFont="1" applyBorder="1" applyAlignment="1">
      <alignment horizontal="center" vertical="center" shrinkToFit="1"/>
      <protection/>
    </xf>
    <xf numFmtId="4" fontId="32" fillId="0" borderId="0" xfId="151" applyNumberFormat="1" applyFont="1" applyBorder="1" applyAlignment="1">
      <alignment horizontal="center"/>
      <protection/>
    </xf>
    <xf numFmtId="4" fontId="32" fillId="0" borderId="10" xfId="151" applyNumberFormat="1" applyFont="1" applyBorder="1" applyAlignment="1">
      <alignment horizontal="center"/>
      <protection/>
    </xf>
    <xf numFmtId="1" fontId="65" fillId="0" borderId="27" xfId="153" applyFont="1" applyBorder="1" applyAlignment="1" applyProtection="1">
      <alignment horizontal="right" vertical="center" wrapText="1"/>
      <protection locked="0"/>
    </xf>
    <xf numFmtId="1" fontId="65" fillId="0" borderId="27" xfId="153" applyFont="1" applyBorder="1" applyAlignment="1" applyProtection="1">
      <alignment horizontal="right" vertical="center"/>
      <protection locked="0"/>
    </xf>
    <xf numFmtId="1" fontId="65" fillId="0" borderId="47" xfId="153" applyFont="1" applyBorder="1" applyAlignment="1" applyProtection="1">
      <alignment horizontal="right" vertical="center"/>
      <protection locked="0"/>
    </xf>
    <xf numFmtId="172" fontId="5" fillId="0" borderId="58" xfId="120" applyNumberFormat="1" applyFont="1" applyBorder="1" applyAlignment="1" applyProtection="1">
      <alignment horizontal="center"/>
      <protection locked="0"/>
    </xf>
    <xf numFmtId="172" fontId="5" fillId="0" borderId="59" xfId="120" applyNumberFormat="1" applyFont="1" applyBorder="1" applyAlignment="1" applyProtection="1">
      <alignment horizontal="center"/>
      <protection locked="0"/>
    </xf>
    <xf numFmtId="2" fontId="33" fillId="0" borderId="31" xfId="0" applyNumberFormat="1" applyFont="1" applyFill="1" applyBorder="1" applyAlignment="1" applyProtection="1">
      <alignment horizontal="center" vertical="top" wrapText="1"/>
      <protection locked="0"/>
    </xf>
    <xf numFmtId="2" fontId="33" fillId="0" borderId="0" xfId="0" applyNumberFormat="1" applyFont="1" applyFill="1" applyBorder="1" applyAlignment="1" applyProtection="1">
      <alignment horizontal="center" vertical="top" wrapText="1"/>
      <protection locked="0"/>
    </xf>
    <xf numFmtId="2" fontId="3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65" fillId="0" borderId="4" xfId="153" applyFont="1" applyBorder="1" applyAlignment="1" applyProtection="1">
      <alignment horizontal="right" vertical="center" wrapText="1"/>
      <protection locked="0"/>
    </xf>
    <xf numFmtId="1" fontId="65" fillId="0" borderId="4" xfId="153" applyFont="1" applyBorder="1" applyAlignment="1" applyProtection="1">
      <alignment horizontal="right" vertical="center"/>
      <protection locked="0"/>
    </xf>
    <xf numFmtId="1" fontId="65" fillId="0" borderId="46" xfId="153" applyFont="1" applyBorder="1" applyAlignment="1" applyProtection="1">
      <alignment horizontal="right" vertical="center"/>
      <protection locked="0"/>
    </xf>
    <xf numFmtId="172" fontId="5" fillId="0" borderId="29" xfId="120" applyNumberFormat="1" applyFont="1" applyBorder="1" applyAlignment="1" applyProtection="1">
      <alignment horizontal="center"/>
      <protection locked="0"/>
    </xf>
    <xf numFmtId="172" fontId="5" fillId="0" borderId="46" xfId="120" applyNumberFormat="1" applyFont="1" applyBorder="1" applyAlignment="1" applyProtection="1">
      <alignment horizontal="center"/>
      <protection locked="0"/>
    </xf>
    <xf numFmtId="1" fontId="65" fillId="0" borderId="0" xfId="153" applyFont="1" applyBorder="1" applyAlignment="1" applyProtection="1">
      <alignment horizontal="right" vertical="center"/>
      <protection locked="0"/>
    </xf>
    <xf numFmtId="1" fontId="65" fillId="0" borderId="10" xfId="153" applyFont="1" applyBorder="1" applyAlignment="1" applyProtection="1">
      <alignment horizontal="right" vertical="center"/>
      <protection locked="0"/>
    </xf>
    <xf numFmtId="172" fontId="5" fillId="0" borderId="31" xfId="120" applyNumberFormat="1" applyFont="1" applyBorder="1" applyAlignment="1" applyProtection="1">
      <alignment horizontal="center"/>
      <protection locked="0"/>
    </xf>
    <xf numFmtId="172" fontId="5" fillId="0" borderId="10" xfId="12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76" fillId="0" borderId="5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66" fillId="0" borderId="5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52" xfId="0" applyFont="1" applyBorder="1" applyAlignment="1">
      <alignment horizontal="center" vertical="top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9" fillId="0" borderId="51" xfId="0" applyFont="1" applyBorder="1" applyAlignment="1">
      <alignment horizontal="center" vertical="center" wrapText="1"/>
    </xf>
    <xf numFmtId="49" fontId="66" fillId="0" borderId="4" xfId="0" applyNumberFormat="1" applyFont="1" applyBorder="1" applyAlignment="1" applyProtection="1">
      <alignment horizontal="left" wrapText="1"/>
      <protection locked="0"/>
    </xf>
    <xf numFmtId="0" fontId="49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9" fillId="53" borderId="2" xfId="0" applyFont="1" applyFill="1" applyBorder="1" applyAlignment="1">
      <alignment horizontal="center" vertical="center" wrapText="1"/>
    </xf>
  </cellXfs>
  <cellStyles count="20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TICLE" xfId="39"/>
    <cellStyle name="Article 1" xfId="40"/>
    <cellStyle name="Article_01 - Terrassements -  V.R.D." xfId="41"/>
    <cellStyle name="Avertissement" xfId="42"/>
    <cellStyle name="biblio" xfId="43"/>
    <cellStyle name="blanc" xfId="44"/>
    <cellStyle name="cache" xfId="45"/>
    <cellStyle name="Calcul" xfId="46"/>
    <cellStyle name="CALCULS" xfId="47"/>
    <cellStyle name="calculs2" xfId="48"/>
    <cellStyle name="calculs3" xfId="49"/>
    <cellStyle name="calculsm" xfId="50"/>
    <cellStyle name="Cellule liée" xfId="51"/>
    <cellStyle name="Chap" xfId="52"/>
    <cellStyle name="Chap_01 - Terrassements -  V.R.D._04 - Couverture tuiles - Zinguerie" xfId="53"/>
    <cellStyle name="CHAP1" xfId="54"/>
    <cellStyle name="chap2" xfId="55"/>
    <cellStyle name="chap3" xfId="56"/>
    <cellStyle name="chapitre" xfId="57"/>
    <cellStyle name="Chapnb" xfId="58"/>
    <cellStyle name="chapnouv" xfId="59"/>
    <cellStyle name="coeff_etude" xfId="60"/>
    <cellStyle name="COMMENT" xfId="61"/>
    <cellStyle name="comment1" xfId="62"/>
    <cellStyle name="comment2" xfId="63"/>
    <cellStyle name="Commentaire" xfId="64"/>
    <cellStyle name="comp_men" xfId="65"/>
    <cellStyle name="composant" xfId="66"/>
    <cellStyle name="compris" xfId="67"/>
    <cellStyle name="congés" xfId="68"/>
    <cellStyle name="deb_chap" xfId="69"/>
    <cellStyle name="DEDUIRE" xfId="70"/>
    <cellStyle name="desc" xfId="71"/>
    <cellStyle name="descnb" xfId="72"/>
    <cellStyle name="descript" xfId="73"/>
    <cellStyle name="Descriptif" xfId="74"/>
    <cellStyle name="det_article" xfId="75"/>
    <cellStyle name="detloc_dpgf" xfId="76"/>
    <cellStyle name="devis_loc" xfId="77"/>
    <cellStyle name="dpgf_calc" xfId="78"/>
    <cellStyle name="dpgfdqe_totc" xfId="79"/>
    <cellStyle name="edit_timbre" xfId="80"/>
    <cellStyle name="element" xfId="81"/>
    <cellStyle name="elementnb" xfId="82"/>
    <cellStyle name="enonce_dpgf" xfId="83"/>
    <cellStyle name="ensemble" xfId="84"/>
    <cellStyle name="ENTETE" xfId="85"/>
    <cellStyle name="ENTETENB" xfId="86"/>
    <cellStyle name="Entrée" xfId="87"/>
    <cellStyle name="Euro" xfId="88"/>
    <cellStyle name="euros" xfId="89"/>
    <cellStyle name="FIN" xfId="90"/>
    <cellStyle name="finnb" xfId="91"/>
    <cellStyle name="FOURNITURES" xfId="92"/>
    <cellStyle name="generique" xfId="93"/>
    <cellStyle name="GEOMPIECE" xfId="94"/>
    <cellStyle name="groupe" xfId="95"/>
    <cellStyle name="Helligdag" xfId="96"/>
    <cellStyle name="imp_calculs" xfId="97"/>
    <cellStyle name="Insatisfaisant" xfId="98"/>
    <cellStyle name="interm" xfId="99"/>
    <cellStyle name="interrog" xfId="100"/>
    <cellStyle name="interrognb" xfId="101"/>
    <cellStyle name="Hyperlink" xfId="102"/>
    <cellStyle name="Followed Hyperlink" xfId="103"/>
    <cellStyle name="lig_blanche" xfId="104"/>
    <cellStyle name="lig_inseree" xfId="105"/>
    <cellStyle name="loc_dpgf" xfId="106"/>
    <cellStyle name="localis" xfId="107"/>
    <cellStyle name="LOCALISATION" xfId="108"/>
    <cellStyle name="localisnb" xfId="109"/>
    <cellStyle name="MAIN_OEUVRE" xfId="110"/>
    <cellStyle name="memo" xfId="111"/>
    <cellStyle name="mémoire" xfId="112"/>
    <cellStyle name="mémoirenb" xfId="113"/>
    <cellStyle name="MerkTall" xfId="114"/>
    <cellStyle name="MerkTekst" xfId="115"/>
    <cellStyle name="métré" xfId="116"/>
    <cellStyle name="Comma" xfId="117"/>
    <cellStyle name="Comma [0]" xfId="118"/>
    <cellStyle name="MO" xfId="119"/>
    <cellStyle name="Currency" xfId="120"/>
    <cellStyle name="Currency [0]" xfId="121"/>
    <cellStyle name="Neutre" xfId="122"/>
    <cellStyle name="niv1" xfId="123"/>
    <cellStyle name="niv2" xfId="124"/>
    <cellStyle name="niv3" xfId="125"/>
    <cellStyle name="niveau0" xfId="126"/>
    <cellStyle name="noncompris" xfId="127"/>
    <cellStyle name="Normal_01 - Terrassements -  V.R.D." xfId="128"/>
    <cellStyle name="numero" xfId="129"/>
    <cellStyle name="numero_01 - Terrassements -  V.R.D." xfId="130"/>
    <cellStyle name="numerochap" xfId="131"/>
    <cellStyle name="numerochap2" xfId="132"/>
    <cellStyle name="numerochap3" xfId="133"/>
    <cellStyle name="numimpo" xfId="134"/>
    <cellStyle name="OUVCOMP" xfId="135"/>
    <cellStyle name="OUVCOMPnb" xfId="136"/>
    <cellStyle name="Ouvrages" xfId="137"/>
    <cellStyle name="Ouvrages1" xfId="138"/>
    <cellStyle name="Ouvrages1nb" xfId="139"/>
    <cellStyle name="Ouvrages2" xfId="140"/>
    <cellStyle name="Ouvrages2nb" xfId="141"/>
    <cellStyle name="Ouvrages3" xfId="142"/>
    <cellStyle name="Ouvrages3nb" xfId="143"/>
    <cellStyle name="Ouvragesnb" xfId="144"/>
    <cellStyle name="P.U." xfId="145"/>
    <cellStyle name="parametre" xfId="146"/>
    <cellStyle name="paramètres" xfId="147"/>
    <cellStyle name="paramètresnb" xfId="148"/>
    <cellStyle name="Percent" xfId="149"/>
    <cellStyle name="pu" xfId="150"/>
    <cellStyle name="pu_01 - Terrassements -  V.R.D." xfId="151"/>
    <cellStyle name="qte" xfId="152"/>
    <cellStyle name="qte_01 - Terrassements -  V.R.D." xfId="153"/>
    <cellStyle name="rdt" xfId="154"/>
    <cellStyle name="recap_chap" xfId="155"/>
    <cellStyle name="recchap" xfId="156"/>
    <cellStyle name="rectitre" xfId="157"/>
    <cellStyle name="rectotchap" xfId="158"/>
    <cellStyle name="rectotgen" xfId="159"/>
    <cellStyle name="reports" xfId="160"/>
    <cellStyle name="REPRENDRE" xfId="161"/>
    <cellStyle name="res_calculs" xfId="162"/>
    <cellStyle name="resultatht" xfId="163"/>
    <cellStyle name="resultatttc" xfId="164"/>
    <cellStyle name="resultattva" xfId="165"/>
    <cellStyle name="resultdht" xfId="166"/>
    <cellStyle name="resultdttc" xfId="167"/>
    <cellStyle name="resultdtva" xfId="168"/>
    <cellStyle name="resultght" xfId="169"/>
    <cellStyle name="resultgttc" xfId="170"/>
    <cellStyle name="resultgtva" xfId="171"/>
    <cellStyle name="saisie" xfId="172"/>
    <cellStyle name="Satisfaisant" xfId="173"/>
    <cellStyle name="Sortie" xfId="174"/>
    <cellStyle name="SousTotalChap1_SD" xfId="175"/>
    <cellStyle name="SousTotalChap2_SD" xfId="176"/>
    <cellStyle name="SousTotalChap3_SD" xfId="177"/>
    <cellStyle name="SousTotalGeneral_SD" xfId="178"/>
    <cellStyle name="STYLEV" xfId="179"/>
    <cellStyle name="STYLEVNB" xfId="180"/>
    <cellStyle name="suspendu" xfId="181"/>
    <cellStyle name="taches" xfId="182"/>
    <cellStyle name="text" xfId="183"/>
    <cellStyle name="texte" xfId="184"/>
    <cellStyle name="Texte explicatif" xfId="185"/>
    <cellStyle name="timbre" xfId="186"/>
    <cellStyle name="timbrenb" xfId="187"/>
    <cellStyle name="tit_cctp" xfId="188"/>
    <cellStyle name="titre" xfId="189"/>
    <cellStyle name="Titre 1" xfId="190"/>
    <cellStyle name="Titre article" xfId="191"/>
    <cellStyle name="Titre 1" xfId="192"/>
    <cellStyle name="Titre 2" xfId="193"/>
    <cellStyle name="Titre 3" xfId="194"/>
    <cellStyle name="Titre 4" xfId="195"/>
    <cellStyle name="titre_01 - Terrassements -  V.R.D._01 - Démolitions" xfId="196"/>
    <cellStyle name="titre1" xfId="197"/>
    <cellStyle name="titre2" xfId="198"/>
    <cellStyle name="titre3" xfId="199"/>
    <cellStyle name="titre4" xfId="200"/>
    <cellStyle name="titre5" xfId="201"/>
    <cellStyle name="titre6" xfId="202"/>
    <cellStyle name="titre7" xfId="203"/>
    <cellStyle name="tot_bord" xfId="204"/>
    <cellStyle name="total" xfId="205"/>
    <cellStyle name="total_01 - Terrassements -  V.R.D." xfId="206"/>
    <cellStyle name="total1" xfId="207"/>
    <cellStyle name="total2" xfId="208"/>
    <cellStyle name="totalchap" xfId="209"/>
    <cellStyle name="totchap2" xfId="210"/>
    <cellStyle name="totchap3" xfId="211"/>
    <cellStyle name="totfin" xfId="212"/>
    <cellStyle name="TTC" xfId="213"/>
    <cellStyle name="unite" xfId="214"/>
    <cellStyle name="Unité" xfId="215"/>
    <cellStyle name="unite_01 - Terrassements -  V.R.D." xfId="216"/>
    <cellStyle name="variante" xfId="217"/>
    <cellStyle name="Vérification" xfId="218"/>
    <cellStyle name="version1" xfId="219"/>
    <cellStyle name="Version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914400</xdr:colOff>
      <xdr:row>0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285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990600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285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990600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285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990600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285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990600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285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12</xdr:row>
      <xdr:rowOff>47625</xdr:rowOff>
    </xdr:from>
    <xdr:to>
      <xdr:col>2</xdr:col>
      <xdr:colOff>276225</xdr:colOff>
      <xdr:row>13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336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12</xdr:row>
      <xdr:rowOff>47625</xdr:rowOff>
    </xdr:from>
    <xdr:to>
      <xdr:col>2</xdr:col>
      <xdr:colOff>276225</xdr:colOff>
      <xdr:row>13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336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9</xdr:row>
      <xdr:rowOff>47625</xdr:rowOff>
    </xdr:from>
    <xdr:to>
      <xdr:col>2</xdr:col>
      <xdr:colOff>276225</xdr:colOff>
      <xdr:row>10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647825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12</xdr:row>
      <xdr:rowOff>47625</xdr:rowOff>
    </xdr:from>
    <xdr:to>
      <xdr:col>2</xdr:col>
      <xdr:colOff>276225</xdr:colOff>
      <xdr:row>13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336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11</xdr:row>
      <xdr:rowOff>85725</xdr:rowOff>
    </xdr:from>
    <xdr:to>
      <xdr:col>2</xdr:col>
      <xdr:colOff>238125</xdr:colOff>
      <xdr:row>12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009775"/>
          <a:ext cx="158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11</xdr:row>
      <xdr:rowOff>47625</xdr:rowOff>
    </xdr:from>
    <xdr:to>
      <xdr:col>2</xdr:col>
      <xdr:colOff>295275</xdr:colOff>
      <xdr:row>12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71675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19</xdr:row>
      <xdr:rowOff>47625</xdr:rowOff>
    </xdr:from>
    <xdr:to>
      <xdr:col>2</xdr:col>
      <xdr:colOff>295275</xdr:colOff>
      <xdr:row>20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267075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990600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2857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ec-serveur\SEEC\Affaire\2004\04J06\PRO\Lyc&#233;e\DPGF%20D&#233;mat&#233;rialis&#233;es\dpgf%20-%20Couverture%20-%20Zingue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g\d\Affaire\2003\03A04\PRO\DPGF\7%20-%20Cloisonnement%20-%20Pein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DPGF - Bât. Atelier"/>
      <sheetName val="DPGF - Bât. E"/>
      <sheetName val="DPGF - Bât. D"/>
      <sheetName val="DPGF - Bât. C"/>
      <sheetName val="DPGF - Bât. B"/>
      <sheetName val="DPGF - Bât. 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DURES"/>
      <sheetName val="DIVERS"/>
      <sheetName val="LETTRE"/>
      <sheetName val="GEOMETRIE"/>
      <sheetName val="SAISIE"/>
      <sheetName val="METRE"/>
      <sheetName val="MINUTE"/>
      <sheetName val="Style"/>
      <sheetName val="DEVIS"/>
      <sheetName val="DQE TR FERME"/>
      <sheetName val="TR cond 2 "/>
      <sheetName val="TR COND 3"/>
      <sheetName val="D.P.G.F"/>
      <sheetName val="eSTIM TR FERME (2)"/>
      <sheetName val="Estim cond 2  (2)"/>
      <sheetName val="TR COND 3 (2)"/>
      <sheetName val="Estim TR FERME"/>
      <sheetName val="Estim TR CONDIT 1 "/>
      <sheetName val="Estim TR CONDIT 3 "/>
      <sheetName val="Estim D.P.G.F "/>
      <sheetName val="RECAP"/>
      <sheetName val="RECAPITULATION"/>
      <sheetName val="SD"/>
      <sheetName val="MATERX"/>
      <sheetName val="ETUDE DE PRIX"/>
      <sheetName val="PLANNING"/>
      <sheetName val="TR cond 1"/>
    </sheetNames>
    <sheetDataSet>
      <sheetData sheetId="4">
        <row r="18">
          <cell r="K18">
            <v>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F55"/>
  <sheetViews>
    <sheetView showGridLines="0" showZeros="0" zoomScaleSheetLayoutView="100" zoomScalePageLayoutView="0" workbookViewId="0" topLeftCell="A1">
      <selection activeCell="B23" sqref="B23"/>
    </sheetView>
  </sheetViews>
  <sheetFormatPr defaultColWidth="10.28125" defaultRowHeight="12.75"/>
  <cols>
    <col min="1" max="1" width="8.00390625" style="9" bestFit="1" customWidth="1"/>
    <col min="2" max="2" width="34.28125" style="10" customWidth="1"/>
    <col min="3" max="3" width="3.8515625" style="9" customWidth="1"/>
    <col min="4" max="4" width="26.140625" style="11" customWidth="1"/>
    <col min="5" max="5" width="11.00390625" style="9" customWidth="1"/>
    <col min="6" max="6" width="13.7109375" style="9" customWidth="1"/>
    <col min="7" max="16384" width="10.28125" style="9" customWidth="1"/>
  </cols>
  <sheetData>
    <row r="1" spans="1:6" ht="12.75">
      <c r="A1" s="46"/>
      <c r="B1" s="46"/>
      <c r="C1" s="46"/>
      <c r="D1" s="62"/>
      <c r="E1" s="46"/>
      <c r="F1" s="46"/>
    </row>
    <row r="2" spans="1:6" ht="23.25">
      <c r="A2" s="197" t="s">
        <v>19</v>
      </c>
      <c r="B2" s="198"/>
      <c r="C2" s="198"/>
      <c r="D2" s="198"/>
      <c r="E2" s="198"/>
      <c r="F2" s="199"/>
    </row>
    <row r="3" spans="1:6" ht="15">
      <c r="A3" s="28"/>
      <c r="B3" s="29"/>
      <c r="C3" s="63"/>
      <c r="D3" s="64"/>
      <c r="E3" s="65"/>
      <c r="F3" s="66">
        <f>IF(E3="","",D3*E3)</f>
      </c>
    </row>
    <row r="4" spans="1:6" ht="15">
      <c r="A4" s="67"/>
      <c r="B4" s="29"/>
      <c r="C4" s="30"/>
      <c r="D4" s="68"/>
      <c r="E4" s="69"/>
      <c r="F4" s="70"/>
    </row>
    <row r="5" spans="1:6" ht="15">
      <c r="A5" s="67"/>
      <c r="B5" s="29"/>
      <c r="C5" s="30"/>
      <c r="D5" s="68"/>
      <c r="E5" s="69"/>
      <c r="F5" s="70"/>
    </row>
    <row r="6" spans="1:6" ht="15">
      <c r="A6" s="67"/>
      <c r="B6" s="29"/>
      <c r="C6" s="30"/>
      <c r="D6" s="68"/>
      <c r="E6" s="69"/>
      <c r="F6" s="70"/>
    </row>
    <row r="7" spans="1:6" ht="15">
      <c r="A7" s="67"/>
      <c r="B7" s="29"/>
      <c r="C7" s="30"/>
      <c r="D7" s="68"/>
      <c r="E7" s="69"/>
      <c r="F7" s="70"/>
    </row>
    <row r="8" spans="1:6" ht="15" customHeight="1">
      <c r="A8" s="67"/>
      <c r="B8" s="29"/>
      <c r="C8" s="30"/>
      <c r="D8" s="68"/>
      <c r="E8" s="69"/>
      <c r="F8" s="70"/>
    </row>
    <row r="9" spans="1:6" ht="14.25">
      <c r="A9" s="67"/>
      <c r="B9" s="71" t="s">
        <v>25</v>
      </c>
      <c r="C9" s="72"/>
      <c r="D9" s="73"/>
      <c r="E9" s="195" t="s">
        <v>36</v>
      </c>
      <c r="F9" s="196"/>
    </row>
    <row r="10" spans="1:6" ht="15">
      <c r="A10" s="67"/>
      <c r="B10" s="76"/>
      <c r="C10" s="30"/>
      <c r="D10" s="77"/>
      <c r="E10" s="69"/>
      <c r="F10" s="70"/>
    </row>
    <row r="11" spans="1:6" ht="15">
      <c r="A11" s="67"/>
      <c r="B11" s="29"/>
      <c r="C11" s="30"/>
      <c r="D11" s="68"/>
      <c r="E11" s="69"/>
      <c r="F11" s="70"/>
    </row>
    <row r="12" spans="1:6" ht="15">
      <c r="A12" s="67"/>
      <c r="B12" s="29"/>
      <c r="C12" s="30"/>
      <c r="D12" s="68"/>
      <c r="E12" s="69"/>
      <c r="F12" s="70"/>
    </row>
    <row r="13" spans="1:6" ht="14.25">
      <c r="A13" s="67"/>
      <c r="B13" s="71" t="s">
        <v>15</v>
      </c>
      <c r="C13" s="72"/>
      <c r="D13" s="73"/>
      <c r="E13" s="195" t="e">
        <f>#REF!</f>
        <v>#REF!</v>
      </c>
      <c r="F13" s="196"/>
    </row>
    <row r="14" spans="1:6" ht="15">
      <c r="A14" s="67"/>
      <c r="B14" s="76"/>
      <c r="C14" s="30"/>
      <c r="D14" s="77"/>
      <c r="E14" s="69"/>
      <c r="F14" s="70"/>
    </row>
    <row r="15" spans="1:6" ht="15">
      <c r="A15" s="67"/>
      <c r="B15" s="76"/>
      <c r="C15" s="30"/>
      <c r="D15" s="77"/>
      <c r="E15" s="69"/>
      <c r="F15" s="70"/>
    </row>
    <row r="16" spans="1:6" ht="15">
      <c r="A16" s="78"/>
      <c r="B16" s="21"/>
      <c r="C16" s="21"/>
      <c r="D16" s="21"/>
      <c r="E16" s="69"/>
      <c r="F16" s="70"/>
    </row>
    <row r="17" spans="1:6" ht="14.25">
      <c r="A17" s="67"/>
      <c r="B17" s="71" t="s">
        <v>22</v>
      </c>
      <c r="C17" s="72"/>
      <c r="D17" s="73"/>
      <c r="E17" s="195" t="e">
        <f>#REF!</f>
        <v>#REF!</v>
      </c>
      <c r="F17" s="196"/>
    </row>
    <row r="18" spans="1:6" ht="15">
      <c r="A18" s="79"/>
      <c r="B18" s="80"/>
      <c r="C18" s="81"/>
      <c r="D18" s="68"/>
      <c r="E18" s="195"/>
      <c r="F18" s="196"/>
    </row>
    <row r="19" spans="1:6" ht="15" customHeight="1">
      <c r="A19" s="79"/>
      <c r="B19" s="80"/>
      <c r="C19" s="81"/>
      <c r="D19" s="68"/>
      <c r="E19" s="74"/>
      <c r="F19" s="75"/>
    </row>
    <row r="20" spans="1:6" ht="14.25">
      <c r="A20" s="79"/>
      <c r="B20" s="82"/>
      <c r="C20" s="82"/>
      <c r="D20" s="82"/>
      <c r="E20" s="74"/>
      <c r="F20" s="75"/>
    </row>
    <row r="21" spans="1:6" ht="14.25">
      <c r="A21" s="79"/>
      <c r="B21" s="71" t="s">
        <v>16</v>
      </c>
      <c r="C21" s="72"/>
      <c r="D21" s="73"/>
      <c r="E21" s="195" t="e">
        <f>#REF!</f>
        <v>#REF!</v>
      </c>
      <c r="F21" s="196"/>
    </row>
    <row r="22" spans="1:6" ht="15">
      <c r="A22" s="79"/>
      <c r="B22" s="83"/>
      <c r="C22" s="84"/>
      <c r="D22" s="85"/>
      <c r="E22" s="74"/>
      <c r="F22" s="75"/>
    </row>
    <row r="23" spans="1:6" ht="15">
      <c r="A23" s="67"/>
      <c r="B23" s="29"/>
      <c r="C23" s="30"/>
      <c r="D23" s="68"/>
      <c r="E23" s="69"/>
      <c r="F23" s="70"/>
    </row>
    <row r="24" spans="1:6" ht="15">
      <c r="A24" s="79"/>
      <c r="B24" s="83"/>
      <c r="C24" s="84"/>
      <c r="D24" s="85"/>
      <c r="E24" s="74"/>
      <c r="F24" s="75"/>
    </row>
    <row r="25" spans="1:6" ht="14.25">
      <c r="A25" s="79"/>
      <c r="B25" s="71" t="s">
        <v>17</v>
      </c>
      <c r="C25" s="72"/>
      <c r="D25" s="73"/>
      <c r="E25" s="195" t="e">
        <f>#REF!</f>
        <v>#REF!</v>
      </c>
      <c r="F25" s="196"/>
    </row>
    <row r="26" spans="1:6" ht="15">
      <c r="A26" s="79"/>
      <c r="B26" s="83"/>
      <c r="C26" s="84"/>
      <c r="D26" s="85"/>
      <c r="E26" s="74"/>
      <c r="F26" s="75"/>
    </row>
    <row r="27" spans="1:6" ht="15">
      <c r="A27" s="67"/>
      <c r="B27" s="29"/>
      <c r="C27" s="30"/>
      <c r="D27" s="68"/>
      <c r="E27" s="69"/>
      <c r="F27" s="70"/>
    </row>
    <row r="28" spans="1:6" ht="15">
      <c r="A28" s="79"/>
      <c r="B28" s="83"/>
      <c r="C28" s="84"/>
      <c r="D28" s="85"/>
      <c r="E28" s="74"/>
      <c r="F28" s="75"/>
    </row>
    <row r="29" spans="1:6" ht="14.25">
      <c r="A29" s="79"/>
      <c r="B29" s="71" t="s">
        <v>18</v>
      </c>
      <c r="C29" s="72"/>
      <c r="D29" s="73"/>
      <c r="E29" s="195" t="e">
        <f>#REF!</f>
        <v>#REF!</v>
      </c>
      <c r="F29" s="196"/>
    </row>
    <row r="30" spans="1:6" ht="15">
      <c r="A30" s="79"/>
      <c r="B30" s="83"/>
      <c r="C30" s="84"/>
      <c r="D30" s="85"/>
      <c r="E30" s="74"/>
      <c r="F30" s="75"/>
    </row>
    <row r="31" spans="1:6" ht="15">
      <c r="A31" s="67"/>
      <c r="B31" s="29"/>
      <c r="C31" s="30"/>
      <c r="D31" s="68"/>
      <c r="E31" s="69"/>
      <c r="F31" s="70"/>
    </row>
    <row r="32" spans="1:6" ht="15">
      <c r="A32" s="79"/>
      <c r="B32" s="83"/>
      <c r="C32" s="84"/>
      <c r="D32" s="85"/>
      <c r="E32" s="74"/>
      <c r="F32" s="75"/>
    </row>
    <row r="33" spans="1:6" ht="14.25">
      <c r="A33" s="79"/>
      <c r="B33" s="71" t="s">
        <v>27</v>
      </c>
      <c r="C33" s="72"/>
      <c r="D33" s="73"/>
      <c r="E33" s="195" t="s">
        <v>36</v>
      </c>
      <c r="F33" s="196"/>
    </row>
    <row r="34" spans="1:6" ht="15">
      <c r="A34" s="79"/>
      <c r="B34" s="83"/>
      <c r="C34" s="84"/>
      <c r="D34" s="85"/>
      <c r="E34" s="74"/>
      <c r="F34" s="75"/>
    </row>
    <row r="35" spans="1:6" ht="15">
      <c r="A35" s="67"/>
      <c r="B35" s="29"/>
      <c r="C35" s="30"/>
      <c r="D35" s="68"/>
      <c r="E35" s="69"/>
      <c r="F35" s="70"/>
    </row>
    <row r="36" spans="1:6" ht="15">
      <c r="A36" s="79"/>
      <c r="B36" s="83"/>
      <c r="C36" s="84"/>
      <c r="D36" s="85"/>
      <c r="E36" s="74"/>
      <c r="F36" s="75"/>
    </row>
    <row r="37" spans="1:6" ht="14.25">
      <c r="A37" s="79"/>
      <c r="B37" s="71" t="s">
        <v>28</v>
      </c>
      <c r="C37" s="72"/>
      <c r="D37" s="73"/>
      <c r="E37" s="195" t="s">
        <v>36</v>
      </c>
      <c r="F37" s="196"/>
    </row>
    <row r="38" spans="1:6" ht="15">
      <c r="A38" s="79"/>
      <c r="B38" s="83"/>
      <c r="C38" s="84"/>
      <c r="D38" s="85"/>
      <c r="E38" s="74"/>
      <c r="F38" s="75"/>
    </row>
    <row r="39" spans="1:6" ht="15">
      <c r="A39" s="67"/>
      <c r="B39" s="29"/>
      <c r="C39" s="30"/>
      <c r="D39" s="68"/>
      <c r="E39" s="69"/>
      <c r="F39" s="70"/>
    </row>
    <row r="40" spans="1:6" ht="15">
      <c r="A40" s="79"/>
      <c r="B40" s="83"/>
      <c r="C40" s="84"/>
      <c r="D40" s="85"/>
      <c r="E40" s="74"/>
      <c r="F40" s="75"/>
    </row>
    <row r="41" spans="1:6" ht="14.25">
      <c r="A41" s="79"/>
      <c r="B41" s="71" t="s">
        <v>33</v>
      </c>
      <c r="C41" s="72"/>
      <c r="D41" s="73"/>
      <c r="E41" s="195" t="s">
        <v>36</v>
      </c>
      <c r="F41" s="196"/>
    </row>
    <row r="42" spans="1:6" ht="15">
      <c r="A42" s="67"/>
      <c r="B42" s="29"/>
      <c r="C42" s="30"/>
      <c r="D42" s="68"/>
      <c r="E42" s="69"/>
      <c r="F42" s="70"/>
    </row>
    <row r="43" spans="1:6" ht="15">
      <c r="A43" s="67"/>
      <c r="B43" s="29"/>
      <c r="C43" s="30"/>
      <c r="D43" s="68"/>
      <c r="E43" s="69"/>
      <c r="F43" s="70"/>
    </row>
    <row r="44" spans="1:6" ht="15" customHeight="1">
      <c r="A44" s="67"/>
      <c r="B44" s="29"/>
      <c r="C44" s="30"/>
      <c r="D44" s="68"/>
      <c r="E44" s="69"/>
      <c r="F44" s="70"/>
    </row>
    <row r="45" spans="1:6" ht="15">
      <c r="A45" s="67"/>
      <c r="B45" s="29"/>
      <c r="C45" s="30"/>
      <c r="D45" s="68"/>
      <c r="E45" s="69"/>
      <c r="F45" s="70"/>
    </row>
    <row r="46" spans="1:6" ht="15">
      <c r="A46" s="67"/>
      <c r="B46" s="29"/>
      <c r="C46" s="30"/>
      <c r="D46" s="68"/>
      <c r="E46" s="69"/>
      <c r="F46" s="70"/>
    </row>
    <row r="47" spans="1:6" ht="15">
      <c r="A47" s="22"/>
      <c r="B47" s="86"/>
      <c r="C47" s="87"/>
      <c r="D47" s="88"/>
      <c r="E47" s="89"/>
      <c r="F47" s="43"/>
    </row>
    <row r="48" spans="1:6" ht="8.25" customHeight="1">
      <c r="A48" s="28"/>
      <c r="B48" s="90"/>
      <c r="C48" s="63"/>
      <c r="D48" s="91"/>
      <c r="E48" s="92"/>
      <c r="F48" s="93"/>
    </row>
    <row r="49" spans="1:6" ht="15">
      <c r="A49" s="28"/>
      <c r="B49" s="29"/>
      <c r="C49" s="30"/>
      <c r="D49" s="94" t="s">
        <v>20</v>
      </c>
      <c r="E49" s="200" t="e">
        <f>SUM(E3:F47)</f>
        <v>#REF!</v>
      </c>
      <c r="F49" s="201"/>
    </row>
    <row r="50" spans="1:6" ht="5.25" customHeight="1">
      <c r="A50" s="41"/>
      <c r="B50" s="29"/>
      <c r="C50" s="30"/>
      <c r="D50" s="95"/>
      <c r="E50" s="96"/>
      <c r="F50" s="97"/>
    </row>
    <row r="51" spans="1:6" ht="15.75">
      <c r="A51" s="28"/>
      <c r="B51" s="29"/>
      <c r="C51" s="30"/>
      <c r="D51" s="44" t="s">
        <v>7</v>
      </c>
      <c r="E51" s="200" t="e">
        <f>E49*19.6%</f>
        <v>#REF!</v>
      </c>
      <c r="F51" s="201"/>
    </row>
    <row r="52" spans="1:6" ht="6.75" customHeight="1">
      <c r="A52" s="41"/>
      <c r="B52" s="98"/>
      <c r="C52" s="87"/>
      <c r="D52" s="99"/>
      <c r="E52" s="100"/>
      <c r="F52" s="101"/>
    </row>
    <row r="53" spans="1:6" ht="7.5" customHeight="1">
      <c r="A53" s="28"/>
      <c r="B53" s="29"/>
      <c r="C53" s="30"/>
      <c r="D53" s="95"/>
      <c r="E53" s="96"/>
      <c r="F53" s="97"/>
    </row>
    <row r="54" spans="1:6" ht="15">
      <c r="A54" s="28"/>
      <c r="B54" s="29"/>
      <c r="C54" s="30"/>
      <c r="D54" s="94" t="s">
        <v>21</v>
      </c>
      <c r="E54" s="200" t="e">
        <f>E49+E51</f>
        <v>#REF!</v>
      </c>
      <c r="F54" s="201"/>
    </row>
    <row r="55" spans="1:6" ht="15">
      <c r="A55" s="102"/>
      <c r="B55" s="98"/>
      <c r="C55" s="87"/>
      <c r="D55" s="103"/>
      <c r="E55" s="42"/>
      <c r="F55" s="43"/>
    </row>
  </sheetData>
  <sheetProtection/>
  <mergeCells count="14">
    <mergeCell ref="E54:F54"/>
    <mergeCell ref="E25:F25"/>
    <mergeCell ref="E49:F49"/>
    <mergeCell ref="E51:F51"/>
    <mergeCell ref="E29:F29"/>
    <mergeCell ref="E33:F33"/>
    <mergeCell ref="E37:F37"/>
    <mergeCell ref="E41:F41"/>
    <mergeCell ref="E21:F21"/>
    <mergeCell ref="A2:F2"/>
    <mergeCell ref="E17:F17"/>
    <mergeCell ref="E18:F18"/>
    <mergeCell ref="E9:F9"/>
    <mergeCell ref="E13:F13"/>
  </mergeCells>
  <printOptions horizontalCentered="1"/>
  <pageMargins left="0.1968503937007874" right="0.1968503937007874" top="0.5905511811023623" bottom="0.3937007874015748" header="0.1968503937007874" footer="0.1968503937007874"/>
  <pageSetup orientation="portrait" paperSize="9" r:id="rId2"/>
  <headerFooter alignWithMargins="0">
    <oddHeader>&amp;LRénovation du lycée "PAUL CONSTANS" à MONTLUCON
D.P.G.F. - Lot N° 03 - Façade&amp;RPage  &amp; &amp;P</oddHeader>
    <oddFooter>&amp;L&amp;8 SEEC : 04J06 - JF (Février2006)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7"/>
  <dimension ref="A1:J69"/>
  <sheetViews>
    <sheetView showGridLines="0" showZeros="0" zoomScalePageLayoutView="0" workbookViewId="0" topLeftCell="A42">
      <selection activeCell="B48" sqref="B48"/>
    </sheetView>
  </sheetViews>
  <sheetFormatPr defaultColWidth="11.421875" defaultRowHeight="12.75"/>
  <cols>
    <col min="1" max="1" width="9.421875" style="2" customWidth="1"/>
    <col min="2" max="2" width="48.57421875" style="3" customWidth="1"/>
    <col min="3" max="3" width="4.57421875" style="105" customWidth="1"/>
    <col min="4" max="4" width="10.7109375" style="105" customWidth="1"/>
    <col min="5" max="5" width="11.8515625" style="1" customWidth="1"/>
    <col min="6" max="6" width="15.00390625" style="1" customWidth="1"/>
    <col min="7" max="9" width="10.7109375" style="1" customWidth="1"/>
    <col min="10" max="16384" width="11.421875" style="1" customWidth="1"/>
  </cols>
  <sheetData>
    <row r="1" spans="1:6" ht="15.75" customHeight="1" hidden="1">
      <c r="A1"/>
      <c r="B1" s="45"/>
      <c r="C1" s="6"/>
      <c r="D1" s="6"/>
      <c r="E1" s="46"/>
      <c r="F1" s="46"/>
    </row>
    <row r="2" spans="2:10" ht="20.25" customHeight="1">
      <c r="B2" s="18">
        <v>1</v>
      </c>
      <c r="G2" s="4">
        <v>1</v>
      </c>
      <c r="I2" s="4">
        <v>1</v>
      </c>
      <c r="J2" s="4">
        <v>1</v>
      </c>
    </row>
    <row r="3" ht="12.75" hidden="1">
      <c r="I3"/>
    </row>
    <row r="4" ht="12.75" hidden="1">
      <c r="I4"/>
    </row>
    <row r="5" ht="12.75" hidden="1">
      <c r="I5"/>
    </row>
    <row r="6" spans="1:9" ht="15.75" hidden="1">
      <c r="A6" s="5"/>
      <c r="I6"/>
    </row>
    <row r="7" ht="12.75" hidden="1">
      <c r="I7"/>
    </row>
    <row r="8" spans="3:9" ht="12.75" hidden="1">
      <c r="C8" s="106"/>
      <c r="I8"/>
    </row>
    <row r="9" spans="1:9" ht="27" customHeight="1">
      <c r="A9" s="245" t="s">
        <v>9</v>
      </c>
      <c r="B9" s="246"/>
      <c r="C9" s="246"/>
      <c r="D9" s="246"/>
      <c r="E9" s="246"/>
      <c r="F9" s="247"/>
      <c r="I9"/>
    </row>
    <row r="10" spans="2:9" ht="4.5" customHeight="1">
      <c r="B10" s="8"/>
      <c r="C10" s="107"/>
      <c r="I10"/>
    </row>
    <row r="11" ht="12.75">
      <c r="I11"/>
    </row>
    <row r="12" ht="5.25" customHeight="1" thickBot="1">
      <c r="I12"/>
    </row>
    <row r="13" spans="1:9" s="12" customFormat="1" ht="18.75" customHeight="1" thickBot="1" thickTop="1">
      <c r="A13" s="15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I13" s="13"/>
    </row>
    <row r="14" spans="1:6" ht="15.75" thickTop="1">
      <c r="A14" s="54"/>
      <c r="B14" s="55"/>
      <c r="C14" s="108"/>
      <c r="D14" s="117"/>
      <c r="E14" s="56"/>
      <c r="F14" s="56"/>
    </row>
    <row r="15" spans="1:6" ht="15">
      <c r="A15" s="7"/>
      <c r="B15" s="14"/>
      <c r="C15" s="104"/>
      <c r="D15" s="118"/>
      <c r="E15" s="58"/>
      <c r="F15" s="58"/>
    </row>
    <row r="16" spans="1:6" ht="13.5" customHeight="1">
      <c r="A16" s="7"/>
      <c r="B16" s="248" t="s">
        <v>31</v>
      </c>
      <c r="C16" s="104"/>
      <c r="D16" s="118"/>
      <c r="E16" s="58"/>
      <c r="F16" s="58"/>
    </row>
    <row r="17" spans="1:6" ht="13.5" customHeight="1">
      <c r="A17" s="7"/>
      <c r="B17" s="248"/>
      <c r="C17" s="104"/>
      <c r="D17" s="118"/>
      <c r="E17" s="58"/>
      <c r="F17" s="58"/>
    </row>
    <row r="18" spans="1:6" ht="15">
      <c r="A18" s="7"/>
      <c r="B18" s="14"/>
      <c r="C18" s="104"/>
      <c r="D18" s="118"/>
      <c r="E18" s="58"/>
      <c r="F18" s="58"/>
    </row>
    <row r="19" spans="1:6" ht="15">
      <c r="A19" s="7"/>
      <c r="B19" s="14"/>
      <c r="C19" s="104"/>
      <c r="D19" s="118"/>
      <c r="E19" s="58"/>
      <c r="F19" s="58"/>
    </row>
    <row r="20" spans="1:6" ht="15.75" thickBot="1">
      <c r="A20" s="50" t="s">
        <v>6</v>
      </c>
      <c r="B20" s="127" t="s">
        <v>37</v>
      </c>
      <c r="C20" s="104"/>
      <c r="D20" s="118"/>
      <c r="E20" s="58"/>
      <c r="F20" s="58"/>
    </row>
    <row r="21" spans="1:6" ht="15.75" thickTop="1">
      <c r="A21" s="7"/>
      <c r="B21" s="14"/>
      <c r="C21" s="104"/>
      <c r="D21" s="118"/>
      <c r="E21" s="58"/>
      <c r="F21" s="58"/>
    </row>
    <row r="22" spans="1:6" ht="15">
      <c r="A22" s="7"/>
      <c r="B22" s="14"/>
      <c r="C22" s="104"/>
      <c r="D22" s="118"/>
      <c r="E22" s="58"/>
      <c r="F22" s="58"/>
    </row>
    <row r="23" spans="1:6" ht="15">
      <c r="A23" s="51" t="s">
        <v>10</v>
      </c>
      <c r="B23" s="57" t="s">
        <v>38</v>
      </c>
      <c r="C23" s="104"/>
      <c r="D23" s="118"/>
      <c r="E23" s="58"/>
      <c r="F23" s="58">
        <f>D23*E23</f>
        <v>0</v>
      </c>
    </row>
    <row r="24" spans="1:6" ht="3.75" customHeight="1">
      <c r="A24" s="7"/>
      <c r="B24" s="14"/>
      <c r="C24" s="129"/>
      <c r="D24" s="130"/>
      <c r="E24" s="58"/>
      <c r="F24" s="131">
        <f>ROUND(E24*D24,2)</f>
        <v>0</v>
      </c>
    </row>
    <row r="25" spans="1:6" ht="15">
      <c r="A25" s="52" t="s">
        <v>11</v>
      </c>
      <c r="B25" s="132" t="s">
        <v>39</v>
      </c>
      <c r="C25" s="133" t="s">
        <v>23</v>
      </c>
      <c r="D25" s="134">
        <v>1</v>
      </c>
      <c r="E25" s="135">
        <f>520*7</f>
        <v>3640</v>
      </c>
      <c r="F25" s="131">
        <f aca="true" t="shared" si="0" ref="F25:F57">D25*E25</f>
        <v>3640</v>
      </c>
    </row>
    <row r="26" spans="1:6" ht="3.75" customHeight="1">
      <c r="A26" s="7"/>
      <c r="B26" s="14"/>
      <c r="C26" s="129"/>
      <c r="D26" s="130"/>
      <c r="E26" s="58"/>
      <c r="F26" s="131">
        <f t="shared" si="0"/>
        <v>0</v>
      </c>
    </row>
    <row r="27" spans="1:6" ht="30">
      <c r="A27" s="52" t="s">
        <v>11</v>
      </c>
      <c r="B27" s="132" t="s">
        <v>41</v>
      </c>
      <c r="C27" s="133" t="s">
        <v>24</v>
      </c>
      <c r="D27" s="134">
        <f>55</f>
        <v>55</v>
      </c>
      <c r="E27" s="135">
        <v>25</v>
      </c>
      <c r="F27" s="131">
        <f t="shared" si="0"/>
        <v>1375</v>
      </c>
    </row>
    <row r="28" spans="1:6" ht="3.75" customHeight="1">
      <c r="A28" s="7"/>
      <c r="B28" s="14"/>
      <c r="C28" s="129"/>
      <c r="D28" s="130"/>
      <c r="E28" s="58"/>
      <c r="F28" s="131">
        <f t="shared" si="0"/>
        <v>0</v>
      </c>
    </row>
    <row r="29" spans="1:6" ht="15">
      <c r="A29" s="52" t="s">
        <v>11</v>
      </c>
      <c r="B29" s="132" t="s">
        <v>42</v>
      </c>
      <c r="C29" s="133" t="s">
        <v>8</v>
      </c>
      <c r="D29" s="134">
        <v>6</v>
      </c>
      <c r="E29" s="135">
        <v>55</v>
      </c>
      <c r="F29" s="131">
        <f t="shared" si="0"/>
        <v>330</v>
      </c>
    </row>
    <row r="30" spans="1:6" ht="3.75" customHeight="1">
      <c r="A30" s="7"/>
      <c r="B30" s="14"/>
      <c r="C30" s="129"/>
      <c r="D30" s="130"/>
      <c r="E30" s="58"/>
      <c r="F30" s="131">
        <f t="shared" si="0"/>
        <v>0</v>
      </c>
    </row>
    <row r="31" spans="1:6" ht="15">
      <c r="A31" s="52" t="s">
        <v>11</v>
      </c>
      <c r="B31" s="132" t="s">
        <v>43</v>
      </c>
      <c r="C31" s="133" t="s">
        <v>8</v>
      </c>
      <c r="D31" s="134">
        <f>(9.2*2)*1.06</f>
        <v>20</v>
      </c>
      <c r="E31" s="135">
        <v>55</v>
      </c>
      <c r="F31" s="131">
        <f t="shared" si="0"/>
        <v>1100</v>
      </c>
    </row>
    <row r="32" spans="1:6" ht="3.75" customHeight="1">
      <c r="A32" s="7"/>
      <c r="B32" s="14"/>
      <c r="C32" s="129"/>
      <c r="D32" s="130"/>
      <c r="E32" s="58"/>
      <c r="F32" s="131">
        <f t="shared" si="0"/>
        <v>0</v>
      </c>
    </row>
    <row r="33" spans="1:6" ht="15">
      <c r="A33" s="52" t="s">
        <v>11</v>
      </c>
      <c r="B33" s="132" t="s">
        <v>40</v>
      </c>
      <c r="C33" s="133" t="s">
        <v>24</v>
      </c>
      <c r="D33" s="134">
        <f>55</f>
        <v>55</v>
      </c>
      <c r="E33" s="135">
        <v>18</v>
      </c>
      <c r="F33" s="131">
        <f t="shared" si="0"/>
        <v>990</v>
      </c>
    </row>
    <row r="34" spans="1:6" ht="3.75" customHeight="1">
      <c r="A34" s="7"/>
      <c r="B34" s="14"/>
      <c r="C34" s="129"/>
      <c r="D34" s="130"/>
      <c r="E34" s="58"/>
      <c r="F34" s="131">
        <f t="shared" si="0"/>
        <v>0</v>
      </c>
    </row>
    <row r="35" spans="1:6" ht="15">
      <c r="A35" s="52" t="s">
        <v>11</v>
      </c>
      <c r="B35" s="132" t="s">
        <v>44</v>
      </c>
      <c r="C35" s="133" t="s">
        <v>24</v>
      </c>
      <c r="D35" s="134">
        <f>(9.2*2)*1.06+0.5*4*0.5*18</f>
        <v>38</v>
      </c>
      <c r="E35" s="135">
        <v>85</v>
      </c>
      <c r="F35" s="131">
        <f t="shared" si="0"/>
        <v>3230</v>
      </c>
    </row>
    <row r="36" spans="1:6" ht="3.75" customHeight="1">
      <c r="A36" s="7"/>
      <c r="B36" s="14"/>
      <c r="C36" s="129"/>
      <c r="D36" s="130"/>
      <c r="E36" s="58"/>
      <c r="F36" s="131">
        <f t="shared" si="0"/>
        <v>0</v>
      </c>
    </row>
    <row r="37" spans="1:6" ht="30">
      <c r="A37" s="52" t="s">
        <v>11</v>
      </c>
      <c r="B37" s="132" t="s">
        <v>45</v>
      </c>
      <c r="C37" s="133" t="s">
        <v>24</v>
      </c>
      <c r="D37" s="134">
        <f>((56*2+13*2)*2)*0.1</f>
        <v>28</v>
      </c>
      <c r="E37" s="135">
        <v>85</v>
      </c>
      <c r="F37" s="131">
        <f t="shared" si="0"/>
        <v>2380</v>
      </c>
    </row>
    <row r="38" spans="1:6" ht="15">
      <c r="A38" s="53"/>
      <c r="B38" s="47"/>
      <c r="C38" s="109"/>
      <c r="D38" s="119"/>
      <c r="E38" s="59"/>
      <c r="F38" s="131">
        <f t="shared" si="0"/>
        <v>0</v>
      </c>
    </row>
    <row r="39" spans="1:6" ht="15">
      <c r="A39" s="53"/>
      <c r="B39" s="47"/>
      <c r="C39" s="109"/>
      <c r="D39" s="119"/>
      <c r="E39" s="59"/>
      <c r="F39" s="131">
        <f t="shared" si="0"/>
        <v>0</v>
      </c>
    </row>
    <row r="40" spans="1:6" ht="15">
      <c r="A40" s="53"/>
      <c r="B40" s="47"/>
      <c r="C40" s="109"/>
      <c r="D40" s="119"/>
      <c r="E40" s="59"/>
      <c r="F40" s="131">
        <f t="shared" si="0"/>
        <v>0</v>
      </c>
    </row>
    <row r="41" spans="1:6" ht="15">
      <c r="A41" s="125" t="s">
        <v>12</v>
      </c>
      <c r="B41" s="57" t="s">
        <v>46</v>
      </c>
      <c r="C41" s="104"/>
      <c r="D41" s="118"/>
      <c r="E41" s="58"/>
      <c r="F41" s="131">
        <f t="shared" si="0"/>
        <v>0</v>
      </c>
    </row>
    <row r="42" spans="1:6" ht="5.25" customHeight="1">
      <c r="A42" s="53"/>
      <c r="B42" s="47"/>
      <c r="C42" s="109"/>
      <c r="D42" s="119"/>
      <c r="E42" s="59"/>
      <c r="F42" s="131">
        <f t="shared" si="0"/>
        <v>0</v>
      </c>
    </row>
    <row r="43" spans="1:6" ht="15">
      <c r="A43" s="53"/>
      <c r="B43" s="126" t="s">
        <v>47</v>
      </c>
      <c r="C43" s="109" t="s">
        <v>2</v>
      </c>
      <c r="D43" s="128">
        <v>30</v>
      </c>
      <c r="E43" s="59">
        <v>35</v>
      </c>
      <c r="F43" s="131">
        <f t="shared" si="0"/>
        <v>1050</v>
      </c>
    </row>
    <row r="44" spans="1:6" ht="15">
      <c r="A44" s="53"/>
      <c r="B44" s="47"/>
      <c r="C44" s="109"/>
      <c r="D44" s="119"/>
      <c r="E44" s="59"/>
      <c r="F44" s="131">
        <f t="shared" si="0"/>
        <v>0</v>
      </c>
    </row>
    <row r="45" spans="1:6" ht="15">
      <c r="A45" s="53"/>
      <c r="B45" s="47"/>
      <c r="C45" s="109"/>
      <c r="D45" s="119"/>
      <c r="E45" s="59"/>
      <c r="F45" s="131">
        <f t="shared" si="0"/>
        <v>0</v>
      </c>
    </row>
    <row r="46" spans="1:6" ht="15">
      <c r="A46" s="53"/>
      <c r="B46" s="47"/>
      <c r="C46" s="109"/>
      <c r="D46" s="119"/>
      <c r="E46" s="59"/>
      <c r="F46" s="131">
        <f t="shared" si="0"/>
        <v>0</v>
      </c>
    </row>
    <row r="47" spans="1:6" ht="15">
      <c r="A47" s="125" t="s">
        <v>29</v>
      </c>
      <c r="B47" s="57" t="s">
        <v>48</v>
      </c>
      <c r="C47" s="109"/>
      <c r="D47" s="118"/>
      <c r="E47" s="58"/>
      <c r="F47" s="131">
        <f t="shared" si="0"/>
        <v>0</v>
      </c>
    </row>
    <row r="48" spans="1:6" ht="5.25" customHeight="1">
      <c r="A48" s="53"/>
      <c r="B48" s="47"/>
      <c r="C48" s="109"/>
      <c r="D48" s="119"/>
      <c r="E48" s="59"/>
      <c r="F48" s="131">
        <f t="shared" si="0"/>
        <v>0</v>
      </c>
    </row>
    <row r="49" spans="1:6" ht="15">
      <c r="A49" s="53"/>
      <c r="B49" s="126" t="s">
        <v>49</v>
      </c>
      <c r="C49" s="109" t="s">
        <v>2</v>
      </c>
      <c r="D49" s="128">
        <v>65</v>
      </c>
      <c r="E49" s="59">
        <v>35</v>
      </c>
      <c r="F49" s="131">
        <f t="shared" si="0"/>
        <v>2275</v>
      </c>
    </row>
    <row r="50" spans="1:6" ht="15">
      <c r="A50" s="53"/>
      <c r="B50" s="47"/>
      <c r="C50" s="109"/>
      <c r="D50" s="119"/>
      <c r="E50" s="59"/>
      <c r="F50" s="131">
        <f t="shared" si="0"/>
        <v>0</v>
      </c>
    </row>
    <row r="51" spans="1:6" ht="15">
      <c r="A51" s="53"/>
      <c r="B51" s="47"/>
      <c r="C51" s="109"/>
      <c r="D51" s="119"/>
      <c r="E51" s="59"/>
      <c r="F51" s="131">
        <f t="shared" si="0"/>
        <v>0</v>
      </c>
    </row>
    <row r="52" spans="1:6" ht="15">
      <c r="A52" s="53"/>
      <c r="B52" s="47"/>
      <c r="C52" s="109"/>
      <c r="D52" s="119"/>
      <c r="E52" s="59"/>
      <c r="F52" s="131">
        <f t="shared" si="0"/>
        <v>0</v>
      </c>
    </row>
    <row r="53" spans="1:6" ht="15">
      <c r="A53" s="125" t="s">
        <v>30</v>
      </c>
      <c r="B53" s="57" t="s">
        <v>50</v>
      </c>
      <c r="C53" s="109" t="s">
        <v>8</v>
      </c>
      <c r="D53" s="118">
        <f>4*16+3*14</f>
        <v>106</v>
      </c>
      <c r="E53" s="58">
        <v>45</v>
      </c>
      <c r="F53" s="131">
        <f t="shared" si="0"/>
        <v>4770</v>
      </c>
    </row>
    <row r="54" spans="1:6" ht="15">
      <c r="A54" s="53"/>
      <c r="B54" s="47"/>
      <c r="C54" s="109"/>
      <c r="D54" s="119"/>
      <c r="E54" s="59"/>
      <c r="F54" s="131">
        <f t="shared" si="0"/>
        <v>0</v>
      </c>
    </row>
    <row r="55" spans="1:6" ht="15">
      <c r="A55" s="53"/>
      <c r="B55" s="47"/>
      <c r="C55" s="109"/>
      <c r="D55" s="119"/>
      <c r="E55" s="59"/>
      <c r="F55" s="131">
        <f t="shared" si="0"/>
        <v>0</v>
      </c>
    </row>
    <row r="56" spans="1:6" ht="15">
      <c r="A56" s="53"/>
      <c r="B56" s="47"/>
      <c r="C56" s="109"/>
      <c r="D56" s="119"/>
      <c r="E56" s="59"/>
      <c r="F56" s="131">
        <f t="shared" si="0"/>
        <v>0</v>
      </c>
    </row>
    <row r="57" spans="1:6" ht="15">
      <c r="A57" s="125" t="s">
        <v>51</v>
      </c>
      <c r="B57" s="57" t="s">
        <v>52</v>
      </c>
      <c r="C57" s="109" t="s">
        <v>2</v>
      </c>
      <c r="D57" s="118">
        <f>4+3</f>
        <v>7</v>
      </c>
      <c r="E57" s="58">
        <v>95</v>
      </c>
      <c r="F57" s="131">
        <f t="shared" si="0"/>
        <v>665</v>
      </c>
    </row>
    <row r="58" spans="1:6" ht="8.25" customHeight="1">
      <c r="A58" s="125"/>
      <c r="B58" s="57"/>
      <c r="C58" s="109"/>
      <c r="D58" s="118"/>
      <c r="E58" s="58"/>
      <c r="F58" s="131"/>
    </row>
    <row r="59" spans="1:6" ht="15">
      <c r="A59" s="53"/>
      <c r="B59" s="47"/>
      <c r="C59" s="109"/>
      <c r="D59" s="119"/>
      <c r="E59" s="59"/>
      <c r="F59" s="131">
        <f>D59*E59</f>
        <v>0</v>
      </c>
    </row>
    <row r="60" spans="1:6" s="23" customFormat="1" ht="15">
      <c r="A60" s="22"/>
      <c r="B60" s="20"/>
      <c r="C60" s="110"/>
      <c r="D60" s="120"/>
      <c r="E60" s="60"/>
      <c r="F60" s="61"/>
    </row>
    <row r="61" spans="1:6" s="23" customFormat="1" ht="6" customHeight="1">
      <c r="A61" s="24"/>
      <c r="B61" s="25"/>
      <c r="C61" s="111"/>
      <c r="D61" s="121"/>
      <c r="E61" s="26"/>
      <c r="F61" s="27"/>
    </row>
    <row r="62" spans="1:6" s="23" customFormat="1" ht="15.75">
      <c r="A62" s="28"/>
      <c r="B62" s="29"/>
      <c r="C62" s="112" t="s">
        <v>13</v>
      </c>
      <c r="D62" s="112"/>
      <c r="E62" s="200">
        <f>SUM(F23:F60)</f>
        <v>21805</v>
      </c>
      <c r="F62" s="201"/>
    </row>
    <row r="63" spans="1:6" s="23" customFormat="1" ht="4.5" customHeight="1">
      <c r="A63" s="22"/>
      <c r="B63" s="31"/>
      <c r="C63" s="113"/>
      <c r="D63" s="122"/>
      <c r="E63" s="32"/>
      <c r="F63" s="33"/>
    </row>
    <row r="64" spans="1:6" s="23" customFormat="1" ht="15.75">
      <c r="A64" s="28"/>
      <c r="B64" s="29"/>
      <c r="C64" s="112" t="s">
        <v>7</v>
      </c>
      <c r="D64" s="112"/>
      <c r="E64" s="200">
        <f>E62*19.6%</f>
        <v>4273.78</v>
      </c>
      <c r="F64" s="201"/>
    </row>
    <row r="65" spans="1:6" s="23" customFormat="1" ht="8.25" customHeight="1">
      <c r="A65" s="22"/>
      <c r="B65" s="34"/>
      <c r="C65" s="114"/>
      <c r="D65" s="123"/>
      <c r="E65" s="35"/>
      <c r="F65" s="36"/>
    </row>
    <row r="66" spans="1:6" s="19" customFormat="1" ht="8.25" customHeight="1">
      <c r="A66" s="22"/>
      <c r="B66" s="31"/>
      <c r="C66" s="113"/>
      <c r="D66" s="122"/>
      <c r="E66" s="32"/>
      <c r="F66" s="33"/>
    </row>
    <row r="67" spans="1:6" s="19" customFormat="1" ht="15.75">
      <c r="A67" s="28"/>
      <c r="B67" s="29"/>
      <c r="C67" s="112" t="s">
        <v>14</v>
      </c>
      <c r="D67" s="112"/>
      <c r="E67" s="200">
        <f>E62+E64</f>
        <v>26078.78</v>
      </c>
      <c r="F67" s="201"/>
    </row>
    <row r="68" spans="1:6" s="19" customFormat="1" ht="8.25" customHeight="1">
      <c r="A68" s="37"/>
      <c r="B68" s="38"/>
      <c r="C68" s="115"/>
      <c r="D68" s="124"/>
      <c r="E68" s="39"/>
      <c r="F68" s="40"/>
    </row>
    <row r="69" spans="1:6" ht="12.75">
      <c r="A69" s="48"/>
      <c r="B69" s="49"/>
      <c r="C69" s="116"/>
      <c r="D69" s="116"/>
      <c r="E69" s="49"/>
      <c r="F69" s="49"/>
    </row>
  </sheetData>
  <sheetProtection/>
  <mergeCells count="5">
    <mergeCell ref="A9:F9"/>
    <mergeCell ref="E62:F62"/>
    <mergeCell ref="E64:F64"/>
    <mergeCell ref="E67:F67"/>
    <mergeCell ref="B16:B17"/>
  </mergeCells>
  <printOptions horizontalCentered="1"/>
  <pageMargins left="0" right="0" top="0.56" bottom="0.5511811023622047" header="0" footer="0.1968503937007874"/>
  <pageSetup fitToHeight="0" orientation="portrait" paperSize="9" r:id="rId4"/>
  <headerFooter alignWithMargins="0">
    <oddHeader>&amp;LRénovation du lycée "PAUL CONSTANS" à MONTLUCON
D.P.G.F. - Lot N° 03 - Façade&amp;R
Page  &amp; &amp;P</oddHeader>
    <oddFooter>&amp;L&amp;8 SEEC : 04J06 - JF (Février 2006)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8"/>
  <dimension ref="A1:J69"/>
  <sheetViews>
    <sheetView showGridLines="0" showZeros="0" zoomScalePageLayoutView="0" workbookViewId="0" topLeftCell="A45">
      <selection activeCell="B71" sqref="B71"/>
    </sheetView>
  </sheetViews>
  <sheetFormatPr defaultColWidth="11.421875" defaultRowHeight="12.75"/>
  <cols>
    <col min="1" max="1" width="9.421875" style="2" customWidth="1"/>
    <col min="2" max="2" width="48.57421875" style="3" customWidth="1"/>
    <col min="3" max="3" width="4.57421875" style="105" customWidth="1"/>
    <col min="4" max="4" width="10.7109375" style="105" customWidth="1"/>
    <col min="5" max="5" width="11.8515625" style="1" customWidth="1"/>
    <col min="6" max="6" width="15.00390625" style="1" customWidth="1"/>
    <col min="7" max="9" width="10.7109375" style="1" customWidth="1"/>
    <col min="10" max="16384" width="11.421875" style="1" customWidth="1"/>
  </cols>
  <sheetData>
    <row r="1" spans="1:6" ht="15.75" customHeight="1" hidden="1">
      <c r="A1"/>
      <c r="B1" s="45"/>
      <c r="C1" s="6"/>
      <c r="D1" s="6"/>
      <c r="E1" s="46"/>
      <c r="F1" s="46"/>
    </row>
    <row r="2" spans="2:10" ht="20.25" customHeight="1">
      <c r="B2" s="18">
        <v>1</v>
      </c>
      <c r="G2" s="4">
        <v>1</v>
      </c>
      <c r="I2" s="4">
        <v>1</v>
      </c>
      <c r="J2" s="4">
        <v>1</v>
      </c>
    </row>
    <row r="3" ht="12.75" hidden="1">
      <c r="I3"/>
    </row>
    <row r="4" ht="12.75" hidden="1">
      <c r="I4"/>
    </row>
    <row r="5" ht="12.75" hidden="1">
      <c r="I5"/>
    </row>
    <row r="6" spans="1:9" ht="15.75" hidden="1">
      <c r="A6" s="5"/>
      <c r="I6"/>
    </row>
    <row r="7" ht="12.75" hidden="1">
      <c r="I7"/>
    </row>
    <row r="8" spans="3:9" ht="12.75" hidden="1">
      <c r="C8" s="106"/>
      <c r="I8"/>
    </row>
    <row r="9" spans="1:9" ht="27" customHeight="1">
      <c r="A9" s="245" t="s">
        <v>9</v>
      </c>
      <c r="B9" s="246"/>
      <c r="C9" s="246"/>
      <c r="D9" s="246"/>
      <c r="E9" s="246"/>
      <c r="F9" s="247"/>
      <c r="I9"/>
    </row>
    <row r="10" spans="2:9" ht="4.5" customHeight="1">
      <c r="B10" s="8"/>
      <c r="C10" s="107"/>
      <c r="I10"/>
    </row>
    <row r="11" ht="12.75">
      <c r="I11"/>
    </row>
    <row r="12" ht="5.25" customHeight="1" thickBot="1">
      <c r="I12"/>
    </row>
    <row r="13" spans="1:9" s="12" customFormat="1" ht="18.75" customHeight="1" thickBot="1" thickTop="1">
      <c r="A13" s="15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I13" s="13"/>
    </row>
    <row r="14" spans="1:6" ht="15.75" thickTop="1">
      <c r="A14" s="54"/>
      <c r="B14" s="55"/>
      <c r="C14" s="108"/>
      <c r="D14" s="117"/>
      <c r="E14" s="56"/>
      <c r="F14" s="56"/>
    </row>
    <row r="15" spans="1:6" ht="15">
      <c r="A15" s="7"/>
      <c r="B15" s="14"/>
      <c r="C15" s="104"/>
      <c r="D15" s="118"/>
      <c r="E15" s="58"/>
      <c r="F15" s="58"/>
    </row>
    <row r="16" spans="1:6" ht="13.5" customHeight="1">
      <c r="A16" s="7"/>
      <c r="B16" s="248" t="s">
        <v>32</v>
      </c>
      <c r="C16" s="104"/>
      <c r="D16" s="118"/>
      <c r="E16" s="58"/>
      <c r="F16" s="58"/>
    </row>
    <row r="17" spans="1:6" ht="13.5" customHeight="1">
      <c r="A17" s="7"/>
      <c r="B17" s="248"/>
      <c r="C17" s="104"/>
      <c r="D17" s="118"/>
      <c r="E17" s="58"/>
      <c r="F17" s="58"/>
    </row>
    <row r="18" spans="1:6" ht="15">
      <c r="A18" s="7"/>
      <c r="B18" s="14"/>
      <c r="C18" s="104"/>
      <c r="D18" s="118"/>
      <c r="E18" s="58"/>
      <c r="F18" s="58"/>
    </row>
    <row r="19" spans="1:6" ht="15">
      <c r="A19" s="7"/>
      <c r="B19" s="14"/>
      <c r="C19" s="104"/>
      <c r="D19" s="118"/>
      <c r="E19" s="58"/>
      <c r="F19" s="58"/>
    </row>
    <row r="20" spans="1:6" ht="15.75" thickBot="1">
      <c r="A20" s="50" t="s">
        <v>6</v>
      </c>
      <c r="B20" s="127" t="s">
        <v>37</v>
      </c>
      <c r="C20" s="104"/>
      <c r="D20" s="118"/>
      <c r="E20" s="58"/>
      <c r="F20" s="58"/>
    </row>
    <row r="21" spans="1:6" ht="15.75" thickTop="1">
      <c r="A21" s="7"/>
      <c r="B21" s="14"/>
      <c r="C21" s="104"/>
      <c r="D21" s="118"/>
      <c r="E21" s="58"/>
      <c r="F21" s="58"/>
    </row>
    <row r="22" spans="1:6" ht="15">
      <c r="A22" s="7"/>
      <c r="B22" s="14"/>
      <c r="C22" s="104"/>
      <c r="D22" s="118"/>
      <c r="E22" s="58"/>
      <c r="F22" s="58"/>
    </row>
    <row r="23" spans="1:6" ht="15">
      <c r="A23" s="51" t="s">
        <v>10</v>
      </c>
      <c r="B23" s="57" t="s">
        <v>38</v>
      </c>
      <c r="C23" s="104"/>
      <c r="D23" s="118"/>
      <c r="E23" s="58"/>
      <c r="F23" s="58">
        <f>D23*E23</f>
        <v>0</v>
      </c>
    </row>
    <row r="24" spans="1:6" ht="3.75" customHeight="1">
      <c r="A24" s="7"/>
      <c r="B24" s="14"/>
      <c r="C24" s="129"/>
      <c r="D24" s="130"/>
      <c r="E24" s="58"/>
      <c r="F24" s="131">
        <f>ROUND(E24*D24,2)</f>
        <v>0</v>
      </c>
    </row>
    <row r="25" spans="1:6" ht="15">
      <c r="A25" s="52" t="s">
        <v>11</v>
      </c>
      <c r="B25" s="132" t="s">
        <v>39</v>
      </c>
      <c r="C25" s="133" t="s">
        <v>23</v>
      </c>
      <c r="D25" s="134">
        <v>1</v>
      </c>
      <c r="E25" s="135">
        <f>590*7</f>
        <v>4130</v>
      </c>
      <c r="F25" s="131">
        <f aca="true" t="shared" si="0" ref="F25:F57">D25*E25</f>
        <v>4130</v>
      </c>
    </row>
    <row r="26" spans="1:6" ht="3.75" customHeight="1">
      <c r="A26" s="7"/>
      <c r="B26" s="14"/>
      <c r="C26" s="129"/>
      <c r="D26" s="130"/>
      <c r="E26" s="58"/>
      <c r="F26" s="131">
        <f t="shared" si="0"/>
        <v>0</v>
      </c>
    </row>
    <row r="27" spans="1:6" ht="30">
      <c r="A27" s="52" t="s">
        <v>11</v>
      </c>
      <c r="B27" s="132" t="s">
        <v>41</v>
      </c>
      <c r="C27" s="133" t="s">
        <v>24</v>
      </c>
      <c r="D27" s="134">
        <v>60</v>
      </c>
      <c r="E27" s="135">
        <v>25</v>
      </c>
      <c r="F27" s="131">
        <f t="shared" si="0"/>
        <v>1500</v>
      </c>
    </row>
    <row r="28" spans="1:6" ht="3.75" customHeight="1">
      <c r="A28" s="7"/>
      <c r="B28" s="14"/>
      <c r="C28" s="129"/>
      <c r="D28" s="130"/>
      <c r="E28" s="58"/>
      <c r="F28" s="131">
        <f t="shared" si="0"/>
        <v>0</v>
      </c>
    </row>
    <row r="29" spans="1:6" ht="15">
      <c r="A29" s="52" t="s">
        <v>11</v>
      </c>
      <c r="B29" s="132" t="s">
        <v>42</v>
      </c>
      <c r="C29" s="133" t="s">
        <v>8</v>
      </c>
      <c r="D29" s="134">
        <v>7</v>
      </c>
      <c r="E29" s="135">
        <v>55</v>
      </c>
      <c r="F29" s="131">
        <f t="shared" si="0"/>
        <v>385</v>
      </c>
    </row>
    <row r="30" spans="1:6" ht="3.75" customHeight="1">
      <c r="A30" s="7"/>
      <c r="B30" s="14"/>
      <c r="C30" s="129"/>
      <c r="D30" s="130"/>
      <c r="E30" s="58"/>
      <c r="F30" s="131">
        <f t="shared" si="0"/>
        <v>0</v>
      </c>
    </row>
    <row r="31" spans="1:6" ht="15">
      <c r="A31" s="52" t="s">
        <v>11</v>
      </c>
      <c r="B31" s="132" t="s">
        <v>43</v>
      </c>
      <c r="C31" s="133" t="s">
        <v>8</v>
      </c>
      <c r="D31" s="134">
        <f>(9.2*2)*1.06</f>
        <v>20</v>
      </c>
      <c r="E31" s="135">
        <v>55</v>
      </c>
      <c r="F31" s="131">
        <f t="shared" si="0"/>
        <v>1100</v>
      </c>
    </row>
    <row r="32" spans="1:6" ht="3.75" customHeight="1">
      <c r="A32" s="7"/>
      <c r="B32" s="14"/>
      <c r="C32" s="129"/>
      <c r="D32" s="130"/>
      <c r="E32" s="58"/>
      <c r="F32" s="131">
        <f t="shared" si="0"/>
        <v>0</v>
      </c>
    </row>
    <row r="33" spans="1:6" ht="15">
      <c r="A33" s="52" t="s">
        <v>11</v>
      </c>
      <c r="B33" s="132" t="s">
        <v>40</v>
      </c>
      <c r="C33" s="133" t="s">
        <v>24</v>
      </c>
      <c r="D33" s="134">
        <v>60</v>
      </c>
      <c r="E33" s="135">
        <v>18</v>
      </c>
      <c r="F33" s="131">
        <f t="shared" si="0"/>
        <v>1080</v>
      </c>
    </row>
    <row r="34" spans="1:6" ht="3.75" customHeight="1">
      <c r="A34" s="7"/>
      <c r="B34" s="14"/>
      <c r="C34" s="129"/>
      <c r="D34" s="130"/>
      <c r="E34" s="58"/>
      <c r="F34" s="131">
        <f t="shared" si="0"/>
        <v>0</v>
      </c>
    </row>
    <row r="35" spans="1:6" ht="15">
      <c r="A35" s="52" t="s">
        <v>11</v>
      </c>
      <c r="B35" s="132" t="s">
        <v>44</v>
      </c>
      <c r="C35" s="133" t="s">
        <v>24</v>
      </c>
      <c r="D35" s="134">
        <f>(9.2*2)*1.06+0.5*4*0.5*22</f>
        <v>42</v>
      </c>
      <c r="E35" s="135">
        <v>85</v>
      </c>
      <c r="F35" s="131">
        <f t="shared" si="0"/>
        <v>3570</v>
      </c>
    </row>
    <row r="36" spans="1:6" ht="3.75" customHeight="1">
      <c r="A36" s="7"/>
      <c r="B36" s="14"/>
      <c r="C36" s="129"/>
      <c r="D36" s="130"/>
      <c r="E36" s="58"/>
      <c r="F36" s="131">
        <f t="shared" si="0"/>
        <v>0</v>
      </c>
    </row>
    <row r="37" spans="1:6" ht="30">
      <c r="A37" s="52" t="s">
        <v>11</v>
      </c>
      <c r="B37" s="132" t="s">
        <v>45</v>
      </c>
      <c r="C37" s="133" t="s">
        <v>24</v>
      </c>
      <c r="D37" s="134">
        <f>((63.5*2+13*2)*2)*0.1</f>
        <v>31</v>
      </c>
      <c r="E37" s="135">
        <v>85</v>
      </c>
      <c r="F37" s="131">
        <f t="shared" si="0"/>
        <v>2635</v>
      </c>
    </row>
    <row r="38" spans="1:6" ht="15">
      <c r="A38" s="53"/>
      <c r="B38" s="47"/>
      <c r="C38" s="109"/>
      <c r="D38" s="119"/>
      <c r="E38" s="59"/>
      <c r="F38" s="131">
        <f t="shared" si="0"/>
        <v>0</v>
      </c>
    </row>
    <row r="39" spans="1:6" ht="15">
      <c r="A39" s="53"/>
      <c r="B39" s="47"/>
      <c r="C39" s="109"/>
      <c r="D39" s="119"/>
      <c r="E39" s="59"/>
      <c r="F39" s="131">
        <f t="shared" si="0"/>
        <v>0</v>
      </c>
    </row>
    <row r="40" spans="1:6" ht="15">
      <c r="A40" s="53"/>
      <c r="B40" s="47"/>
      <c r="C40" s="109"/>
      <c r="D40" s="119"/>
      <c r="E40" s="59"/>
      <c r="F40" s="131">
        <f t="shared" si="0"/>
        <v>0</v>
      </c>
    </row>
    <row r="41" spans="1:6" ht="15">
      <c r="A41" s="125" t="s">
        <v>12</v>
      </c>
      <c r="B41" s="57" t="s">
        <v>46</v>
      </c>
      <c r="C41" s="104"/>
      <c r="D41" s="118"/>
      <c r="E41" s="58"/>
      <c r="F41" s="131">
        <f t="shared" si="0"/>
        <v>0</v>
      </c>
    </row>
    <row r="42" spans="1:6" ht="5.25" customHeight="1">
      <c r="A42" s="53"/>
      <c r="B42" s="47"/>
      <c r="C42" s="109"/>
      <c r="D42" s="119"/>
      <c r="E42" s="59"/>
      <c r="F42" s="131">
        <f t="shared" si="0"/>
        <v>0</v>
      </c>
    </row>
    <row r="43" spans="1:6" ht="15">
      <c r="A43" s="53"/>
      <c r="B43" s="126" t="s">
        <v>47</v>
      </c>
      <c r="C43" s="109" t="s">
        <v>2</v>
      </c>
      <c r="D43" s="128">
        <v>35</v>
      </c>
      <c r="E43" s="59">
        <v>35</v>
      </c>
      <c r="F43" s="131">
        <f t="shared" si="0"/>
        <v>1225</v>
      </c>
    </row>
    <row r="44" spans="1:6" ht="15">
      <c r="A44" s="53"/>
      <c r="B44" s="47"/>
      <c r="C44" s="109"/>
      <c r="D44" s="119"/>
      <c r="E44" s="59"/>
      <c r="F44" s="131">
        <f t="shared" si="0"/>
        <v>0</v>
      </c>
    </row>
    <row r="45" spans="1:6" ht="15">
      <c r="A45" s="53"/>
      <c r="B45" s="47"/>
      <c r="C45" s="109"/>
      <c r="D45" s="119"/>
      <c r="E45" s="59"/>
      <c r="F45" s="131">
        <f t="shared" si="0"/>
        <v>0</v>
      </c>
    </row>
    <row r="46" spans="1:6" ht="15">
      <c r="A46" s="53"/>
      <c r="B46" s="47"/>
      <c r="C46" s="109"/>
      <c r="D46" s="119"/>
      <c r="E46" s="59"/>
      <c r="F46" s="131">
        <f t="shared" si="0"/>
        <v>0</v>
      </c>
    </row>
    <row r="47" spans="1:6" ht="15">
      <c r="A47" s="125" t="s">
        <v>29</v>
      </c>
      <c r="B47" s="57" t="s">
        <v>48</v>
      </c>
      <c r="C47" s="109"/>
      <c r="D47" s="118"/>
      <c r="E47" s="58"/>
      <c r="F47" s="131">
        <f t="shared" si="0"/>
        <v>0</v>
      </c>
    </row>
    <row r="48" spans="1:6" ht="5.25" customHeight="1">
      <c r="A48" s="53"/>
      <c r="B48" s="47"/>
      <c r="C48" s="109"/>
      <c r="D48" s="119"/>
      <c r="E48" s="59"/>
      <c r="F48" s="131">
        <f t="shared" si="0"/>
        <v>0</v>
      </c>
    </row>
    <row r="49" spans="1:6" ht="15">
      <c r="A49" s="53"/>
      <c r="B49" s="126" t="s">
        <v>49</v>
      </c>
      <c r="C49" s="109" t="s">
        <v>2</v>
      </c>
      <c r="D49" s="128">
        <v>65</v>
      </c>
      <c r="E49" s="59">
        <v>35</v>
      </c>
      <c r="F49" s="131">
        <f t="shared" si="0"/>
        <v>2275</v>
      </c>
    </row>
    <row r="50" spans="1:6" ht="15">
      <c r="A50" s="53"/>
      <c r="B50" s="47"/>
      <c r="C50" s="109"/>
      <c r="D50" s="119"/>
      <c r="E50" s="59"/>
      <c r="F50" s="131">
        <f t="shared" si="0"/>
        <v>0</v>
      </c>
    </row>
    <row r="51" spans="1:6" ht="15">
      <c r="A51" s="53"/>
      <c r="B51" s="47"/>
      <c r="C51" s="109"/>
      <c r="D51" s="119"/>
      <c r="E51" s="59"/>
      <c r="F51" s="131">
        <f t="shared" si="0"/>
        <v>0</v>
      </c>
    </row>
    <row r="52" spans="1:6" ht="15">
      <c r="A52" s="53"/>
      <c r="B52" s="47"/>
      <c r="C52" s="109"/>
      <c r="D52" s="119"/>
      <c r="E52" s="59"/>
      <c r="F52" s="131">
        <f t="shared" si="0"/>
        <v>0</v>
      </c>
    </row>
    <row r="53" spans="1:6" ht="15">
      <c r="A53" s="125" t="s">
        <v>30</v>
      </c>
      <c r="B53" s="57" t="s">
        <v>50</v>
      </c>
      <c r="C53" s="109" t="s">
        <v>8</v>
      </c>
      <c r="D53" s="118">
        <f>4*16+3*14</f>
        <v>106</v>
      </c>
      <c r="E53" s="58">
        <v>45</v>
      </c>
      <c r="F53" s="131">
        <f t="shared" si="0"/>
        <v>4770</v>
      </c>
    </row>
    <row r="54" spans="1:6" ht="15">
      <c r="A54" s="53"/>
      <c r="B54" s="47"/>
      <c r="C54" s="109"/>
      <c r="D54" s="119"/>
      <c r="E54" s="59"/>
      <c r="F54" s="131">
        <f t="shared" si="0"/>
        <v>0</v>
      </c>
    </row>
    <row r="55" spans="1:6" ht="15">
      <c r="A55" s="53"/>
      <c r="B55" s="47"/>
      <c r="C55" s="109"/>
      <c r="D55" s="119"/>
      <c r="E55" s="59"/>
      <c r="F55" s="131">
        <f t="shared" si="0"/>
        <v>0</v>
      </c>
    </row>
    <row r="56" spans="1:6" ht="15">
      <c r="A56" s="53"/>
      <c r="B56" s="47"/>
      <c r="C56" s="109"/>
      <c r="D56" s="119"/>
      <c r="E56" s="59"/>
      <c r="F56" s="131">
        <f t="shared" si="0"/>
        <v>0</v>
      </c>
    </row>
    <row r="57" spans="1:6" ht="15">
      <c r="A57" s="125" t="s">
        <v>51</v>
      </c>
      <c r="B57" s="57" t="s">
        <v>52</v>
      </c>
      <c r="C57" s="109" t="s">
        <v>2</v>
      </c>
      <c r="D57" s="118">
        <f>4+3</f>
        <v>7</v>
      </c>
      <c r="E57" s="58">
        <v>95</v>
      </c>
      <c r="F57" s="131">
        <f t="shared" si="0"/>
        <v>665</v>
      </c>
    </row>
    <row r="58" spans="1:6" ht="8.25" customHeight="1">
      <c r="A58" s="125"/>
      <c r="B58" s="57"/>
      <c r="C58" s="109"/>
      <c r="D58" s="118"/>
      <c r="E58" s="58"/>
      <c r="F58" s="131"/>
    </row>
    <row r="59" spans="1:6" ht="15">
      <c r="A59" s="53"/>
      <c r="B59" s="47"/>
      <c r="C59" s="109"/>
      <c r="D59" s="119"/>
      <c r="E59" s="59"/>
      <c r="F59" s="131">
        <f>D59*E59</f>
        <v>0</v>
      </c>
    </row>
    <row r="60" spans="1:6" s="23" customFormat="1" ht="15">
      <c r="A60" s="22"/>
      <c r="B60" s="20"/>
      <c r="C60" s="110"/>
      <c r="D60" s="120"/>
      <c r="E60" s="60"/>
      <c r="F60" s="61"/>
    </row>
    <row r="61" spans="1:6" s="23" customFormat="1" ht="6" customHeight="1">
      <c r="A61" s="24"/>
      <c r="B61" s="25"/>
      <c r="C61" s="111"/>
      <c r="D61" s="121"/>
      <c r="E61" s="26"/>
      <c r="F61" s="27"/>
    </row>
    <row r="62" spans="1:6" s="23" customFormat="1" ht="15.75">
      <c r="A62" s="28"/>
      <c r="B62" s="29"/>
      <c r="C62" s="112" t="s">
        <v>13</v>
      </c>
      <c r="D62" s="112"/>
      <c r="E62" s="200">
        <f>SUM(F23:F60)</f>
        <v>23335</v>
      </c>
      <c r="F62" s="201"/>
    </row>
    <row r="63" spans="1:6" s="23" customFormat="1" ht="4.5" customHeight="1">
      <c r="A63" s="22"/>
      <c r="B63" s="31"/>
      <c r="C63" s="113"/>
      <c r="D63" s="122"/>
      <c r="E63" s="32"/>
      <c r="F63" s="33"/>
    </row>
    <row r="64" spans="1:6" s="23" customFormat="1" ht="15.75">
      <c r="A64" s="28"/>
      <c r="B64" s="29"/>
      <c r="C64" s="112" t="s">
        <v>7</v>
      </c>
      <c r="D64" s="112"/>
      <c r="E64" s="200">
        <f>E62*19.6%</f>
        <v>4573.66</v>
      </c>
      <c r="F64" s="201"/>
    </row>
    <row r="65" spans="1:6" s="23" customFormat="1" ht="8.25" customHeight="1">
      <c r="A65" s="22"/>
      <c r="B65" s="34"/>
      <c r="C65" s="114"/>
      <c r="D65" s="123"/>
      <c r="E65" s="35"/>
      <c r="F65" s="36"/>
    </row>
    <row r="66" spans="1:6" s="19" customFormat="1" ht="8.25" customHeight="1">
      <c r="A66" s="22"/>
      <c r="B66" s="31"/>
      <c r="C66" s="113"/>
      <c r="D66" s="122"/>
      <c r="E66" s="32"/>
      <c r="F66" s="33"/>
    </row>
    <row r="67" spans="1:6" s="19" customFormat="1" ht="15.75">
      <c r="A67" s="28"/>
      <c r="B67" s="29"/>
      <c r="C67" s="112" t="s">
        <v>14</v>
      </c>
      <c r="D67" s="112"/>
      <c r="E67" s="200">
        <f>E62+E64</f>
        <v>27908.66</v>
      </c>
      <c r="F67" s="201"/>
    </row>
    <row r="68" spans="1:6" s="19" customFormat="1" ht="8.25" customHeight="1">
      <c r="A68" s="37"/>
      <c r="B68" s="38"/>
      <c r="C68" s="115"/>
      <c r="D68" s="124"/>
      <c r="E68" s="39"/>
      <c r="F68" s="40"/>
    </row>
    <row r="69" spans="1:6" ht="12.75">
      <c r="A69" s="48"/>
      <c r="B69" s="49"/>
      <c r="C69" s="116"/>
      <c r="D69" s="116"/>
      <c r="E69" s="49"/>
      <c r="F69" s="49"/>
    </row>
  </sheetData>
  <sheetProtection/>
  <mergeCells count="5">
    <mergeCell ref="A9:F9"/>
    <mergeCell ref="E62:F62"/>
    <mergeCell ref="E64:F64"/>
    <mergeCell ref="E67:F67"/>
    <mergeCell ref="B16:B17"/>
  </mergeCells>
  <printOptions horizontalCentered="1"/>
  <pageMargins left="0" right="0" top="0.56" bottom="0.5511811023622047" header="0" footer="0.1968503937007874"/>
  <pageSetup fitToHeight="0" orientation="portrait" paperSize="9" r:id="rId4"/>
  <headerFooter alignWithMargins="0">
    <oddHeader>&amp;LRénovation du lycée "PAUL CONSTANS" à MONTLUCON
D.P.G.F. - Lot N° 03 - Façade&amp;R
Page  &amp; &amp;P</oddHeader>
    <oddFooter>&amp;L&amp;8 SEEC : 04J06 - JF (Février 2006)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9"/>
  <dimension ref="A1:J69"/>
  <sheetViews>
    <sheetView showGridLines="0" showZeros="0" zoomScalePageLayoutView="0" workbookViewId="0" topLeftCell="A21">
      <selection activeCell="D47" sqref="D47"/>
    </sheetView>
  </sheetViews>
  <sheetFormatPr defaultColWidth="11.421875" defaultRowHeight="12.75"/>
  <cols>
    <col min="1" max="1" width="9.421875" style="2" customWidth="1"/>
    <col min="2" max="2" width="48.57421875" style="3" customWidth="1"/>
    <col min="3" max="3" width="4.57421875" style="105" customWidth="1"/>
    <col min="4" max="4" width="10.7109375" style="105" customWidth="1"/>
    <col min="5" max="5" width="11.8515625" style="1" customWidth="1"/>
    <col min="6" max="6" width="15.00390625" style="1" customWidth="1"/>
    <col min="7" max="9" width="10.7109375" style="1" customWidth="1"/>
    <col min="10" max="16384" width="11.421875" style="1" customWidth="1"/>
  </cols>
  <sheetData>
    <row r="1" spans="1:6" ht="15.75" customHeight="1" hidden="1">
      <c r="A1"/>
      <c r="B1" s="45"/>
      <c r="C1" s="6"/>
      <c r="D1" s="6"/>
      <c r="E1" s="46"/>
      <c r="F1" s="46"/>
    </row>
    <row r="2" spans="2:10" ht="20.25" customHeight="1">
      <c r="B2" s="18">
        <v>1</v>
      </c>
      <c r="G2" s="4">
        <v>1</v>
      </c>
      <c r="I2" s="4">
        <v>1</v>
      </c>
      <c r="J2" s="4">
        <v>1</v>
      </c>
    </row>
    <row r="3" ht="12.75" hidden="1">
      <c r="I3"/>
    </row>
    <row r="4" ht="12.75" hidden="1">
      <c r="I4"/>
    </row>
    <row r="5" ht="12.75" hidden="1">
      <c r="I5"/>
    </row>
    <row r="6" spans="1:9" ht="15.75" hidden="1">
      <c r="A6" s="5"/>
      <c r="I6"/>
    </row>
    <row r="7" ht="12.75" hidden="1">
      <c r="I7"/>
    </row>
    <row r="8" spans="3:9" ht="12.75" hidden="1">
      <c r="C8" s="106"/>
      <c r="I8"/>
    </row>
    <row r="9" spans="1:9" ht="27" customHeight="1">
      <c r="A9" s="245" t="s">
        <v>9</v>
      </c>
      <c r="B9" s="246"/>
      <c r="C9" s="246"/>
      <c r="D9" s="246"/>
      <c r="E9" s="246"/>
      <c r="F9" s="247"/>
      <c r="I9"/>
    </row>
    <row r="10" spans="2:9" ht="4.5" customHeight="1">
      <c r="B10" s="8"/>
      <c r="C10" s="107"/>
      <c r="I10"/>
    </row>
    <row r="11" ht="12.75">
      <c r="I11"/>
    </row>
    <row r="12" ht="5.25" customHeight="1" thickBot="1">
      <c r="I12"/>
    </row>
    <row r="13" spans="1:9" s="12" customFormat="1" ht="18.75" customHeight="1" thickBot="1" thickTop="1">
      <c r="A13" s="15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I13" s="13"/>
    </row>
    <row r="14" spans="1:6" ht="15.75" thickTop="1">
      <c r="A14" s="54"/>
      <c r="B14" s="55"/>
      <c r="C14" s="108"/>
      <c r="D14" s="117"/>
      <c r="E14" s="56"/>
      <c r="F14" s="56"/>
    </row>
    <row r="15" spans="1:6" ht="15">
      <c r="A15" s="7"/>
      <c r="B15" s="14"/>
      <c r="C15" s="104"/>
      <c r="D15" s="118"/>
      <c r="E15" s="58"/>
      <c r="F15" s="58"/>
    </row>
    <row r="16" spans="1:6" ht="13.5" customHeight="1">
      <c r="A16" s="7"/>
      <c r="B16" s="248" t="s">
        <v>34</v>
      </c>
      <c r="C16" s="104"/>
      <c r="D16" s="118"/>
      <c r="E16" s="58"/>
      <c r="F16" s="58"/>
    </row>
    <row r="17" spans="1:6" ht="13.5" customHeight="1">
      <c r="A17" s="7"/>
      <c r="B17" s="248"/>
      <c r="C17" s="104"/>
      <c r="D17" s="118"/>
      <c r="E17" s="58"/>
      <c r="F17" s="58"/>
    </row>
    <row r="18" spans="1:6" ht="15">
      <c r="A18" s="7"/>
      <c r="B18" s="14"/>
      <c r="C18" s="104"/>
      <c r="D18" s="118"/>
      <c r="E18" s="58"/>
      <c r="F18" s="58"/>
    </row>
    <row r="19" spans="1:6" ht="15">
      <c r="A19" s="7"/>
      <c r="B19" s="14"/>
      <c r="C19" s="104"/>
      <c r="D19" s="118"/>
      <c r="E19" s="58"/>
      <c r="F19" s="58"/>
    </row>
    <row r="20" spans="1:6" ht="15.75" thickBot="1">
      <c r="A20" s="50" t="s">
        <v>6</v>
      </c>
      <c r="B20" s="127" t="s">
        <v>37</v>
      </c>
      <c r="C20" s="104"/>
      <c r="D20" s="118"/>
      <c r="E20" s="58"/>
      <c r="F20" s="58"/>
    </row>
    <row r="21" spans="1:6" ht="15.75" thickTop="1">
      <c r="A21" s="7"/>
      <c r="B21" s="14"/>
      <c r="C21" s="104"/>
      <c r="D21" s="118"/>
      <c r="E21" s="58"/>
      <c r="F21" s="58"/>
    </row>
    <row r="22" spans="1:6" ht="15">
      <c r="A22" s="7"/>
      <c r="B22" s="14"/>
      <c r="C22" s="104"/>
      <c r="D22" s="118"/>
      <c r="E22" s="58"/>
      <c r="F22" s="58"/>
    </row>
    <row r="23" spans="1:6" ht="15">
      <c r="A23" s="51" t="s">
        <v>10</v>
      </c>
      <c r="B23" s="57" t="s">
        <v>38</v>
      </c>
      <c r="C23" s="104"/>
      <c r="D23" s="118"/>
      <c r="E23" s="58"/>
      <c r="F23" s="58">
        <f>D23*E23</f>
        <v>0</v>
      </c>
    </row>
    <row r="24" spans="1:6" ht="3.75" customHeight="1">
      <c r="A24" s="7"/>
      <c r="B24" s="14"/>
      <c r="C24" s="129"/>
      <c r="D24" s="130"/>
      <c r="E24" s="58"/>
      <c r="F24" s="131">
        <f>ROUND(E24*D24,2)</f>
        <v>0</v>
      </c>
    </row>
    <row r="25" spans="1:6" ht="15">
      <c r="A25" s="52" t="s">
        <v>11</v>
      </c>
      <c r="B25" s="132" t="s">
        <v>39</v>
      </c>
      <c r="C25" s="133" t="s">
        <v>23</v>
      </c>
      <c r="D25" s="134">
        <v>1</v>
      </c>
      <c r="E25" s="135">
        <f>730*7</f>
        <v>5110</v>
      </c>
      <c r="F25" s="131">
        <f aca="true" t="shared" si="0" ref="F25:F57">D25*E25</f>
        <v>5110</v>
      </c>
    </row>
    <row r="26" spans="1:6" ht="3.75" customHeight="1">
      <c r="A26" s="7"/>
      <c r="B26" s="14"/>
      <c r="C26" s="129"/>
      <c r="D26" s="130"/>
      <c r="E26" s="58"/>
      <c r="F26" s="131">
        <f t="shared" si="0"/>
        <v>0</v>
      </c>
    </row>
    <row r="27" spans="1:6" ht="30">
      <c r="A27" s="52" t="s">
        <v>11</v>
      </c>
      <c r="B27" s="132" t="s">
        <v>41</v>
      </c>
      <c r="C27" s="133" t="s">
        <v>24</v>
      </c>
      <c r="D27" s="134">
        <v>75</v>
      </c>
      <c r="E27" s="135">
        <v>25</v>
      </c>
      <c r="F27" s="131">
        <f t="shared" si="0"/>
        <v>1875</v>
      </c>
    </row>
    <row r="28" spans="1:6" ht="3.75" customHeight="1">
      <c r="A28" s="7"/>
      <c r="B28" s="14"/>
      <c r="C28" s="129"/>
      <c r="D28" s="130"/>
      <c r="E28" s="58"/>
      <c r="F28" s="131">
        <f t="shared" si="0"/>
        <v>0</v>
      </c>
    </row>
    <row r="29" spans="1:6" ht="15">
      <c r="A29" s="52" t="s">
        <v>11</v>
      </c>
      <c r="B29" s="132" t="s">
        <v>42</v>
      </c>
      <c r="C29" s="133" t="s">
        <v>8</v>
      </c>
      <c r="D29" s="134">
        <v>8</v>
      </c>
      <c r="E29" s="135">
        <v>55</v>
      </c>
      <c r="F29" s="131">
        <f t="shared" si="0"/>
        <v>440</v>
      </c>
    </row>
    <row r="30" spans="1:6" ht="3.75" customHeight="1">
      <c r="A30" s="7"/>
      <c r="B30" s="14"/>
      <c r="C30" s="129"/>
      <c r="D30" s="130"/>
      <c r="E30" s="58"/>
      <c r="F30" s="131">
        <f t="shared" si="0"/>
        <v>0</v>
      </c>
    </row>
    <row r="31" spans="1:6" ht="15">
      <c r="A31" s="52" t="s">
        <v>11</v>
      </c>
      <c r="B31" s="132" t="s">
        <v>43</v>
      </c>
      <c r="C31" s="133" t="s">
        <v>8</v>
      </c>
      <c r="D31" s="134">
        <f>(9.2*2)*1.06</f>
        <v>20</v>
      </c>
      <c r="E31" s="135">
        <v>55</v>
      </c>
      <c r="F31" s="131">
        <f t="shared" si="0"/>
        <v>1100</v>
      </c>
    </row>
    <row r="32" spans="1:6" ht="3.75" customHeight="1">
      <c r="A32" s="7"/>
      <c r="B32" s="14"/>
      <c r="C32" s="129"/>
      <c r="D32" s="130"/>
      <c r="E32" s="58"/>
      <c r="F32" s="131">
        <f t="shared" si="0"/>
        <v>0</v>
      </c>
    </row>
    <row r="33" spans="1:6" ht="15">
      <c r="A33" s="52" t="s">
        <v>11</v>
      </c>
      <c r="B33" s="132" t="s">
        <v>40</v>
      </c>
      <c r="C33" s="133" t="s">
        <v>24</v>
      </c>
      <c r="D33" s="134">
        <v>75</v>
      </c>
      <c r="E33" s="135">
        <v>18</v>
      </c>
      <c r="F33" s="131">
        <f t="shared" si="0"/>
        <v>1350</v>
      </c>
    </row>
    <row r="34" spans="1:6" ht="3.75" customHeight="1">
      <c r="A34" s="7"/>
      <c r="B34" s="14"/>
      <c r="C34" s="129"/>
      <c r="D34" s="130"/>
      <c r="E34" s="58"/>
      <c r="F34" s="131">
        <f t="shared" si="0"/>
        <v>0</v>
      </c>
    </row>
    <row r="35" spans="1:6" ht="15">
      <c r="A35" s="52" t="s">
        <v>11</v>
      </c>
      <c r="B35" s="132" t="s">
        <v>44</v>
      </c>
      <c r="C35" s="133" t="s">
        <v>24</v>
      </c>
      <c r="D35" s="134">
        <f>(9.2*2)*1.06+0.5*4*0.5*27</f>
        <v>47</v>
      </c>
      <c r="E35" s="135">
        <v>85</v>
      </c>
      <c r="F35" s="131">
        <f t="shared" si="0"/>
        <v>3995</v>
      </c>
    </row>
    <row r="36" spans="1:6" ht="3.75" customHeight="1">
      <c r="A36" s="7"/>
      <c r="B36" s="14"/>
      <c r="C36" s="129"/>
      <c r="D36" s="130"/>
      <c r="E36" s="58"/>
      <c r="F36" s="131">
        <f t="shared" si="0"/>
        <v>0</v>
      </c>
    </row>
    <row r="37" spans="1:6" ht="30">
      <c r="A37" s="52" t="s">
        <v>11</v>
      </c>
      <c r="B37" s="132" t="s">
        <v>45</v>
      </c>
      <c r="C37" s="133" t="s">
        <v>24</v>
      </c>
      <c r="D37" s="134">
        <f>((76*2+13*2)*2)*0.1</f>
        <v>36</v>
      </c>
      <c r="E37" s="135">
        <v>85</v>
      </c>
      <c r="F37" s="131">
        <f t="shared" si="0"/>
        <v>3060</v>
      </c>
    </row>
    <row r="38" spans="1:6" ht="15">
      <c r="A38" s="53"/>
      <c r="B38" s="47"/>
      <c r="C38" s="109"/>
      <c r="D38" s="119"/>
      <c r="E38" s="59"/>
      <c r="F38" s="131">
        <f t="shared" si="0"/>
        <v>0</v>
      </c>
    </row>
    <row r="39" spans="1:6" ht="15">
      <c r="A39" s="53"/>
      <c r="B39" s="47"/>
      <c r="C39" s="109"/>
      <c r="D39" s="119"/>
      <c r="E39" s="59"/>
      <c r="F39" s="131">
        <f t="shared" si="0"/>
        <v>0</v>
      </c>
    </row>
    <row r="40" spans="1:6" ht="15">
      <c r="A40" s="53"/>
      <c r="B40" s="47"/>
      <c r="C40" s="109"/>
      <c r="D40" s="119"/>
      <c r="E40" s="59"/>
      <c r="F40" s="131">
        <f t="shared" si="0"/>
        <v>0</v>
      </c>
    </row>
    <row r="41" spans="1:6" ht="15">
      <c r="A41" s="125" t="s">
        <v>12</v>
      </c>
      <c r="B41" s="57" t="s">
        <v>46</v>
      </c>
      <c r="C41" s="104"/>
      <c r="D41" s="118"/>
      <c r="E41" s="58"/>
      <c r="F41" s="131">
        <f t="shared" si="0"/>
        <v>0</v>
      </c>
    </row>
    <row r="42" spans="1:6" ht="5.25" customHeight="1">
      <c r="A42" s="53"/>
      <c r="B42" s="47"/>
      <c r="C42" s="109"/>
      <c r="D42" s="119"/>
      <c r="E42" s="59"/>
      <c r="F42" s="131">
        <f t="shared" si="0"/>
        <v>0</v>
      </c>
    </row>
    <row r="43" spans="1:6" ht="15">
      <c r="A43" s="53"/>
      <c r="B43" s="126" t="s">
        <v>47</v>
      </c>
      <c r="C43" s="109" t="s">
        <v>2</v>
      </c>
      <c r="D43" s="128">
        <v>40</v>
      </c>
      <c r="E43" s="59">
        <v>35</v>
      </c>
      <c r="F43" s="131">
        <f t="shared" si="0"/>
        <v>1400</v>
      </c>
    </row>
    <row r="44" spans="1:6" ht="15">
      <c r="A44" s="53"/>
      <c r="B44" s="47"/>
      <c r="C44" s="109"/>
      <c r="D44" s="119"/>
      <c r="E44" s="59"/>
      <c r="F44" s="131">
        <f t="shared" si="0"/>
        <v>0</v>
      </c>
    </row>
    <row r="45" spans="1:6" ht="15">
      <c r="A45" s="53"/>
      <c r="B45" s="47"/>
      <c r="C45" s="109"/>
      <c r="D45" s="119"/>
      <c r="E45" s="59"/>
      <c r="F45" s="131">
        <f t="shared" si="0"/>
        <v>0</v>
      </c>
    </row>
    <row r="46" spans="1:6" ht="15">
      <c r="A46" s="53"/>
      <c r="B46" s="47"/>
      <c r="C46" s="109"/>
      <c r="D46" s="119"/>
      <c r="E46" s="59"/>
      <c r="F46" s="131">
        <f t="shared" si="0"/>
        <v>0</v>
      </c>
    </row>
    <row r="47" spans="1:6" ht="15">
      <c r="A47" s="125" t="s">
        <v>29</v>
      </c>
      <c r="B47" s="57" t="s">
        <v>48</v>
      </c>
      <c r="C47" s="109"/>
      <c r="D47" s="118"/>
      <c r="E47" s="58"/>
      <c r="F47" s="131">
        <f t="shared" si="0"/>
        <v>0</v>
      </c>
    </row>
    <row r="48" spans="1:6" ht="5.25" customHeight="1">
      <c r="A48" s="53"/>
      <c r="B48" s="47"/>
      <c r="C48" s="109"/>
      <c r="D48" s="119"/>
      <c r="E48" s="59"/>
      <c r="F48" s="131">
        <f t="shared" si="0"/>
        <v>0</v>
      </c>
    </row>
    <row r="49" spans="1:6" ht="15">
      <c r="A49" s="53"/>
      <c r="B49" s="126" t="s">
        <v>49</v>
      </c>
      <c r="C49" s="109" t="s">
        <v>2</v>
      </c>
      <c r="D49" s="128">
        <v>65</v>
      </c>
      <c r="E49" s="59">
        <v>35</v>
      </c>
      <c r="F49" s="131">
        <f t="shared" si="0"/>
        <v>2275</v>
      </c>
    </row>
    <row r="50" spans="1:6" ht="15">
      <c r="A50" s="53"/>
      <c r="B50" s="47"/>
      <c r="C50" s="109"/>
      <c r="D50" s="119"/>
      <c r="E50" s="59"/>
      <c r="F50" s="131">
        <f t="shared" si="0"/>
        <v>0</v>
      </c>
    </row>
    <row r="51" spans="1:6" ht="15">
      <c r="A51" s="53"/>
      <c r="B51" s="47"/>
      <c r="C51" s="109"/>
      <c r="D51" s="119"/>
      <c r="E51" s="59"/>
      <c r="F51" s="131">
        <f t="shared" si="0"/>
        <v>0</v>
      </c>
    </row>
    <row r="52" spans="1:6" ht="15">
      <c r="A52" s="53"/>
      <c r="B52" s="47"/>
      <c r="C52" s="109"/>
      <c r="D52" s="119"/>
      <c r="E52" s="59"/>
      <c r="F52" s="131">
        <f t="shared" si="0"/>
        <v>0</v>
      </c>
    </row>
    <row r="53" spans="1:6" ht="15">
      <c r="A53" s="125" t="s">
        <v>30</v>
      </c>
      <c r="B53" s="57" t="s">
        <v>50</v>
      </c>
      <c r="C53" s="109" t="s">
        <v>8</v>
      </c>
      <c r="D53" s="118">
        <f>5*16+4*14</f>
        <v>136</v>
      </c>
      <c r="E53" s="58">
        <v>45</v>
      </c>
      <c r="F53" s="131">
        <f t="shared" si="0"/>
        <v>6120</v>
      </c>
    </row>
    <row r="54" spans="1:6" ht="15">
      <c r="A54" s="53"/>
      <c r="B54" s="47"/>
      <c r="C54" s="109"/>
      <c r="D54" s="119"/>
      <c r="E54" s="59"/>
      <c r="F54" s="131">
        <f t="shared" si="0"/>
        <v>0</v>
      </c>
    </row>
    <row r="55" spans="1:6" ht="15">
      <c r="A55" s="53"/>
      <c r="B55" s="47"/>
      <c r="C55" s="109"/>
      <c r="D55" s="119"/>
      <c r="E55" s="59"/>
      <c r="F55" s="131">
        <f t="shared" si="0"/>
        <v>0</v>
      </c>
    </row>
    <row r="56" spans="1:6" ht="15">
      <c r="A56" s="53"/>
      <c r="B56" s="47"/>
      <c r="C56" s="109"/>
      <c r="D56" s="119"/>
      <c r="E56" s="59"/>
      <c r="F56" s="131">
        <f t="shared" si="0"/>
        <v>0</v>
      </c>
    </row>
    <row r="57" spans="1:6" ht="15">
      <c r="A57" s="125" t="s">
        <v>51</v>
      </c>
      <c r="B57" s="57" t="s">
        <v>52</v>
      </c>
      <c r="C57" s="109" t="s">
        <v>2</v>
      </c>
      <c r="D57" s="118">
        <f>4+5</f>
        <v>9</v>
      </c>
      <c r="E57" s="58">
        <v>95</v>
      </c>
      <c r="F57" s="131">
        <f t="shared" si="0"/>
        <v>855</v>
      </c>
    </row>
    <row r="58" spans="1:6" ht="8.25" customHeight="1">
      <c r="A58" s="125"/>
      <c r="B58" s="57"/>
      <c r="C58" s="109"/>
      <c r="D58" s="118"/>
      <c r="E58" s="58"/>
      <c r="F58" s="131"/>
    </row>
    <row r="59" spans="1:6" ht="15">
      <c r="A59" s="53"/>
      <c r="B59" s="47"/>
      <c r="C59" s="109"/>
      <c r="D59" s="119"/>
      <c r="E59" s="59"/>
      <c r="F59" s="131">
        <f>D59*E59</f>
        <v>0</v>
      </c>
    </row>
    <row r="60" spans="1:6" s="23" customFormat="1" ht="15">
      <c r="A60" s="22"/>
      <c r="B60" s="20"/>
      <c r="C60" s="110"/>
      <c r="D60" s="120"/>
      <c r="E60" s="60"/>
      <c r="F60" s="61"/>
    </row>
    <row r="61" spans="1:6" s="23" customFormat="1" ht="6" customHeight="1">
      <c r="A61" s="24"/>
      <c r="B61" s="25"/>
      <c r="C61" s="111"/>
      <c r="D61" s="121"/>
      <c r="E61" s="26"/>
      <c r="F61" s="27"/>
    </row>
    <row r="62" spans="1:6" s="23" customFormat="1" ht="15.75">
      <c r="A62" s="28"/>
      <c r="B62" s="29"/>
      <c r="C62" s="112" t="s">
        <v>13</v>
      </c>
      <c r="D62" s="112"/>
      <c r="E62" s="200">
        <f>SUM(F23:F60)</f>
        <v>27580</v>
      </c>
      <c r="F62" s="201"/>
    </row>
    <row r="63" spans="1:6" s="23" customFormat="1" ht="4.5" customHeight="1">
      <c r="A63" s="22"/>
      <c r="B63" s="31"/>
      <c r="C63" s="113"/>
      <c r="D63" s="122"/>
      <c r="E63" s="32"/>
      <c r="F63" s="33"/>
    </row>
    <row r="64" spans="1:6" s="23" customFormat="1" ht="15.75">
      <c r="A64" s="28"/>
      <c r="B64" s="29"/>
      <c r="C64" s="112" t="s">
        <v>7</v>
      </c>
      <c r="D64" s="112"/>
      <c r="E64" s="200">
        <f>E62*19.6%</f>
        <v>5405.68</v>
      </c>
      <c r="F64" s="201"/>
    </row>
    <row r="65" spans="1:6" s="23" customFormat="1" ht="8.25" customHeight="1">
      <c r="A65" s="22"/>
      <c r="B65" s="34"/>
      <c r="C65" s="114"/>
      <c r="D65" s="123"/>
      <c r="E65" s="35"/>
      <c r="F65" s="36"/>
    </row>
    <row r="66" spans="1:6" s="19" customFormat="1" ht="8.25" customHeight="1">
      <c r="A66" s="22"/>
      <c r="B66" s="31"/>
      <c r="C66" s="113"/>
      <c r="D66" s="122"/>
      <c r="E66" s="32"/>
      <c r="F66" s="33"/>
    </row>
    <row r="67" spans="1:6" s="19" customFormat="1" ht="15.75">
      <c r="A67" s="28"/>
      <c r="B67" s="29"/>
      <c r="C67" s="112" t="s">
        <v>14</v>
      </c>
      <c r="D67" s="112"/>
      <c r="E67" s="200">
        <f>E62+E64</f>
        <v>32985.68</v>
      </c>
      <c r="F67" s="201"/>
    </row>
    <row r="68" spans="1:6" s="19" customFormat="1" ht="8.25" customHeight="1">
      <c r="A68" s="37"/>
      <c r="B68" s="38"/>
      <c r="C68" s="115"/>
      <c r="D68" s="124"/>
      <c r="E68" s="39"/>
      <c r="F68" s="40"/>
    </row>
    <row r="69" spans="1:6" ht="12.75">
      <c r="A69" s="48"/>
      <c r="B69" s="49"/>
      <c r="C69" s="116"/>
      <c r="D69" s="116"/>
      <c r="E69" s="49"/>
      <c r="F69" s="49"/>
    </row>
  </sheetData>
  <sheetProtection/>
  <mergeCells count="5">
    <mergeCell ref="A9:F9"/>
    <mergeCell ref="E62:F62"/>
    <mergeCell ref="E64:F64"/>
    <mergeCell ref="E67:F67"/>
    <mergeCell ref="B16:B17"/>
  </mergeCells>
  <printOptions horizontalCentered="1"/>
  <pageMargins left="0" right="0" top="0.56" bottom="0.5511811023622047" header="0" footer="0.1968503937007874"/>
  <pageSetup fitToHeight="0" orientation="portrait" paperSize="9" r:id="rId4"/>
  <headerFooter alignWithMargins="0">
    <oddHeader>&amp;LRénovation du lycée "PAUL CONSTANS" à MONTLUCON
D.P.G.F. - Lot N° 03 - Façade&amp;R
Page  &amp; &amp;P</oddHeader>
    <oddFooter>&amp;L&amp;8 SEEC : 04J06 - JF (Février 2006)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0"/>
  <dimension ref="A1:J69"/>
  <sheetViews>
    <sheetView showGridLines="0" showZeros="0" zoomScalePageLayoutView="0" workbookViewId="0" topLeftCell="A51">
      <selection activeCell="C76" sqref="C76"/>
    </sheetView>
  </sheetViews>
  <sheetFormatPr defaultColWidth="11.421875" defaultRowHeight="12.75"/>
  <cols>
    <col min="1" max="1" width="9.421875" style="2" customWidth="1"/>
    <col min="2" max="2" width="48.57421875" style="3" customWidth="1"/>
    <col min="3" max="3" width="4.57421875" style="105" customWidth="1"/>
    <col min="4" max="4" width="10.7109375" style="105" customWidth="1"/>
    <col min="5" max="5" width="11.8515625" style="1" customWidth="1"/>
    <col min="6" max="6" width="15.00390625" style="1" customWidth="1"/>
    <col min="7" max="9" width="10.7109375" style="1" customWidth="1"/>
    <col min="10" max="16384" width="11.421875" style="1" customWidth="1"/>
  </cols>
  <sheetData>
    <row r="1" spans="1:6" ht="15.75" customHeight="1" hidden="1">
      <c r="A1"/>
      <c r="B1" s="45"/>
      <c r="C1" s="6"/>
      <c r="D1" s="6"/>
      <c r="E1" s="46"/>
      <c r="F1" s="46"/>
    </row>
    <row r="2" spans="2:10" ht="20.25" customHeight="1">
      <c r="B2" s="18">
        <v>1</v>
      </c>
      <c r="G2" s="4">
        <v>1</v>
      </c>
      <c r="I2" s="4">
        <v>1</v>
      </c>
      <c r="J2" s="4">
        <v>1</v>
      </c>
    </row>
    <row r="3" ht="12.75" hidden="1">
      <c r="I3"/>
    </row>
    <row r="4" ht="12.75" hidden="1">
      <c r="I4"/>
    </row>
    <row r="5" ht="12.75" hidden="1">
      <c r="I5"/>
    </row>
    <row r="6" spans="1:9" ht="15.75" hidden="1">
      <c r="A6" s="5"/>
      <c r="I6"/>
    </row>
    <row r="7" ht="12.75" hidden="1">
      <c r="I7"/>
    </row>
    <row r="8" spans="3:9" ht="12.75" hidden="1">
      <c r="C8" s="106"/>
      <c r="I8"/>
    </row>
    <row r="9" spans="1:9" ht="27" customHeight="1">
      <c r="A9" s="245" t="s">
        <v>9</v>
      </c>
      <c r="B9" s="246"/>
      <c r="C9" s="246"/>
      <c r="D9" s="246"/>
      <c r="E9" s="246"/>
      <c r="F9" s="247"/>
      <c r="I9"/>
    </row>
    <row r="10" spans="2:9" ht="4.5" customHeight="1">
      <c r="B10" s="8"/>
      <c r="C10" s="107"/>
      <c r="I10"/>
    </row>
    <row r="11" ht="12.75">
      <c r="I11"/>
    </row>
    <row r="12" ht="5.25" customHeight="1" thickBot="1">
      <c r="I12"/>
    </row>
    <row r="13" spans="1:9" s="12" customFormat="1" ht="18.75" customHeight="1" thickBot="1" thickTop="1">
      <c r="A13" s="15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I13" s="13"/>
    </row>
    <row r="14" spans="1:6" ht="15.75" thickTop="1">
      <c r="A14" s="54"/>
      <c r="B14" s="55"/>
      <c r="C14" s="108"/>
      <c r="D14" s="117"/>
      <c r="E14" s="56"/>
      <c r="F14" s="56"/>
    </row>
    <row r="15" spans="1:6" ht="15">
      <c r="A15" s="7"/>
      <c r="B15" s="14"/>
      <c r="C15" s="104"/>
      <c r="D15" s="118"/>
      <c r="E15" s="58"/>
      <c r="F15" s="58"/>
    </row>
    <row r="16" spans="1:6" ht="13.5" customHeight="1">
      <c r="A16" s="7"/>
      <c r="B16" s="248" t="s">
        <v>35</v>
      </c>
      <c r="C16" s="104"/>
      <c r="D16" s="118"/>
      <c r="E16" s="58"/>
      <c r="F16" s="58"/>
    </row>
    <row r="17" spans="1:6" ht="13.5" customHeight="1">
      <c r="A17" s="7"/>
      <c r="B17" s="248"/>
      <c r="C17" s="104"/>
      <c r="D17" s="118"/>
      <c r="E17" s="58"/>
      <c r="F17" s="58"/>
    </row>
    <row r="18" spans="1:6" ht="15">
      <c r="A18" s="7"/>
      <c r="B18" s="14"/>
      <c r="C18" s="104"/>
      <c r="D18" s="118"/>
      <c r="E18" s="58"/>
      <c r="F18" s="58"/>
    </row>
    <row r="19" spans="1:6" ht="15">
      <c r="A19" s="7"/>
      <c r="B19" s="14"/>
      <c r="C19" s="104"/>
      <c r="D19" s="118"/>
      <c r="E19" s="58"/>
      <c r="F19" s="58"/>
    </row>
    <row r="20" spans="1:6" ht="15.75" thickBot="1">
      <c r="A20" s="50" t="s">
        <v>6</v>
      </c>
      <c r="B20" s="127" t="s">
        <v>37</v>
      </c>
      <c r="C20" s="104"/>
      <c r="D20" s="118"/>
      <c r="E20" s="58"/>
      <c r="F20" s="58"/>
    </row>
    <row r="21" spans="1:6" ht="15.75" thickTop="1">
      <c r="A21" s="7"/>
      <c r="B21" s="14"/>
      <c r="C21" s="104"/>
      <c r="D21" s="118"/>
      <c r="E21" s="58"/>
      <c r="F21" s="58"/>
    </row>
    <row r="22" spans="1:6" ht="15">
      <c r="A22" s="7"/>
      <c r="B22" s="14"/>
      <c r="C22" s="104"/>
      <c r="D22" s="118"/>
      <c r="E22" s="58"/>
      <c r="F22" s="58"/>
    </row>
    <row r="23" spans="1:6" ht="15">
      <c r="A23" s="51" t="s">
        <v>10</v>
      </c>
      <c r="B23" s="57" t="s">
        <v>38</v>
      </c>
      <c r="C23" s="104"/>
      <c r="D23" s="118"/>
      <c r="E23" s="58"/>
      <c r="F23" s="58">
        <f>D23*E23</f>
        <v>0</v>
      </c>
    </row>
    <row r="24" spans="1:6" ht="3.75" customHeight="1">
      <c r="A24" s="7"/>
      <c r="B24" s="14"/>
      <c r="C24" s="129"/>
      <c r="D24" s="130"/>
      <c r="E24" s="58"/>
      <c r="F24" s="131">
        <f>ROUND(E24*D24,2)</f>
        <v>0</v>
      </c>
    </row>
    <row r="25" spans="1:6" ht="15">
      <c r="A25" s="52" t="s">
        <v>11</v>
      </c>
      <c r="B25" s="132" t="s">
        <v>39</v>
      </c>
      <c r="C25" s="133" t="s">
        <v>23</v>
      </c>
      <c r="D25" s="134">
        <v>1</v>
      </c>
      <c r="E25" s="135">
        <f>590*7</f>
        <v>4130</v>
      </c>
      <c r="F25" s="131">
        <f aca="true" t="shared" si="0" ref="F25:F57">D25*E25</f>
        <v>4130</v>
      </c>
    </row>
    <row r="26" spans="1:6" ht="3.75" customHeight="1">
      <c r="A26" s="7"/>
      <c r="B26" s="14"/>
      <c r="C26" s="129"/>
      <c r="D26" s="130"/>
      <c r="E26" s="58"/>
      <c r="F26" s="131">
        <f t="shared" si="0"/>
        <v>0</v>
      </c>
    </row>
    <row r="27" spans="1:6" ht="30">
      <c r="A27" s="52" t="s">
        <v>11</v>
      </c>
      <c r="B27" s="132" t="s">
        <v>41</v>
      </c>
      <c r="C27" s="133" t="s">
        <v>24</v>
      </c>
      <c r="D27" s="134">
        <v>60</v>
      </c>
      <c r="E27" s="135">
        <v>25</v>
      </c>
      <c r="F27" s="131">
        <f t="shared" si="0"/>
        <v>1500</v>
      </c>
    </row>
    <row r="28" spans="1:6" ht="3.75" customHeight="1">
      <c r="A28" s="7"/>
      <c r="B28" s="14"/>
      <c r="C28" s="129"/>
      <c r="D28" s="130"/>
      <c r="E28" s="58"/>
      <c r="F28" s="131">
        <f t="shared" si="0"/>
        <v>0</v>
      </c>
    </row>
    <row r="29" spans="1:6" ht="15">
      <c r="A29" s="52" t="s">
        <v>11</v>
      </c>
      <c r="B29" s="132" t="s">
        <v>42</v>
      </c>
      <c r="C29" s="133" t="s">
        <v>8</v>
      </c>
      <c r="D29" s="134">
        <v>7</v>
      </c>
      <c r="E29" s="135">
        <v>55</v>
      </c>
      <c r="F29" s="131">
        <f t="shared" si="0"/>
        <v>385</v>
      </c>
    </row>
    <row r="30" spans="1:6" ht="3.75" customHeight="1">
      <c r="A30" s="7"/>
      <c r="B30" s="14"/>
      <c r="C30" s="129"/>
      <c r="D30" s="130"/>
      <c r="E30" s="58"/>
      <c r="F30" s="131">
        <f t="shared" si="0"/>
        <v>0</v>
      </c>
    </row>
    <row r="31" spans="1:6" ht="15">
      <c r="A31" s="52" t="s">
        <v>11</v>
      </c>
      <c r="B31" s="132" t="s">
        <v>43</v>
      </c>
      <c r="C31" s="133" t="s">
        <v>8</v>
      </c>
      <c r="D31" s="134">
        <f>(9.2*2)*1.06</f>
        <v>20</v>
      </c>
      <c r="E31" s="135">
        <v>55</v>
      </c>
      <c r="F31" s="131">
        <f t="shared" si="0"/>
        <v>1100</v>
      </c>
    </row>
    <row r="32" spans="1:6" ht="3.75" customHeight="1">
      <c r="A32" s="7"/>
      <c r="B32" s="14"/>
      <c r="C32" s="129"/>
      <c r="D32" s="130"/>
      <c r="E32" s="58"/>
      <c r="F32" s="131">
        <f t="shared" si="0"/>
        <v>0</v>
      </c>
    </row>
    <row r="33" spans="1:6" ht="15">
      <c r="A33" s="52" t="s">
        <v>11</v>
      </c>
      <c r="B33" s="132" t="s">
        <v>40</v>
      </c>
      <c r="C33" s="133" t="s">
        <v>24</v>
      </c>
      <c r="D33" s="134">
        <v>60</v>
      </c>
      <c r="E33" s="135">
        <v>18</v>
      </c>
      <c r="F33" s="131">
        <f t="shared" si="0"/>
        <v>1080</v>
      </c>
    </row>
    <row r="34" spans="1:6" ht="3.75" customHeight="1">
      <c r="A34" s="7"/>
      <c r="B34" s="14"/>
      <c r="C34" s="129"/>
      <c r="D34" s="130"/>
      <c r="E34" s="58"/>
      <c r="F34" s="131">
        <f t="shared" si="0"/>
        <v>0</v>
      </c>
    </row>
    <row r="35" spans="1:6" ht="15">
      <c r="A35" s="52" t="s">
        <v>11</v>
      </c>
      <c r="B35" s="132" t="s">
        <v>44</v>
      </c>
      <c r="C35" s="133" t="s">
        <v>24</v>
      </c>
      <c r="D35" s="134">
        <f>(9.2*2)*1.06+0.5*4*0.5*22</f>
        <v>42</v>
      </c>
      <c r="E35" s="135">
        <v>85</v>
      </c>
      <c r="F35" s="131">
        <f t="shared" si="0"/>
        <v>3570</v>
      </c>
    </row>
    <row r="36" spans="1:6" ht="3.75" customHeight="1">
      <c r="A36" s="7"/>
      <c r="B36" s="14"/>
      <c r="C36" s="129"/>
      <c r="D36" s="130"/>
      <c r="E36" s="58"/>
      <c r="F36" s="131">
        <f t="shared" si="0"/>
        <v>0</v>
      </c>
    </row>
    <row r="37" spans="1:6" ht="30">
      <c r="A37" s="52" t="s">
        <v>11</v>
      </c>
      <c r="B37" s="132" t="s">
        <v>45</v>
      </c>
      <c r="C37" s="133" t="s">
        <v>24</v>
      </c>
      <c r="D37" s="134">
        <f>((63.5*2+13*2)*2)*0.1</f>
        <v>31</v>
      </c>
      <c r="E37" s="135">
        <v>85</v>
      </c>
      <c r="F37" s="131">
        <f t="shared" si="0"/>
        <v>2635</v>
      </c>
    </row>
    <row r="38" spans="1:6" ht="15">
      <c r="A38" s="53"/>
      <c r="B38" s="47"/>
      <c r="C38" s="109"/>
      <c r="D38" s="119"/>
      <c r="E38" s="59"/>
      <c r="F38" s="131">
        <f t="shared" si="0"/>
        <v>0</v>
      </c>
    </row>
    <row r="39" spans="1:6" ht="15">
      <c r="A39" s="53"/>
      <c r="B39" s="47"/>
      <c r="C39" s="109"/>
      <c r="D39" s="119"/>
      <c r="E39" s="59"/>
      <c r="F39" s="131">
        <f t="shared" si="0"/>
        <v>0</v>
      </c>
    </row>
    <row r="40" spans="1:6" ht="15">
      <c r="A40" s="53"/>
      <c r="B40" s="47"/>
      <c r="C40" s="109"/>
      <c r="D40" s="119"/>
      <c r="E40" s="59"/>
      <c r="F40" s="131">
        <f t="shared" si="0"/>
        <v>0</v>
      </c>
    </row>
    <row r="41" spans="1:6" ht="15">
      <c r="A41" s="125" t="s">
        <v>12</v>
      </c>
      <c r="B41" s="57" t="s">
        <v>46</v>
      </c>
      <c r="C41" s="104"/>
      <c r="D41" s="118"/>
      <c r="E41" s="58"/>
      <c r="F41" s="131">
        <f t="shared" si="0"/>
        <v>0</v>
      </c>
    </row>
    <row r="42" spans="1:6" ht="5.25" customHeight="1">
      <c r="A42" s="53"/>
      <c r="B42" s="47"/>
      <c r="C42" s="109"/>
      <c r="D42" s="119"/>
      <c r="E42" s="59"/>
      <c r="F42" s="131">
        <f t="shared" si="0"/>
        <v>0</v>
      </c>
    </row>
    <row r="43" spans="1:6" ht="15">
      <c r="A43" s="53"/>
      <c r="B43" s="126" t="s">
        <v>47</v>
      </c>
      <c r="C43" s="109" t="s">
        <v>2</v>
      </c>
      <c r="D43" s="128">
        <v>35</v>
      </c>
      <c r="E43" s="59">
        <v>35</v>
      </c>
      <c r="F43" s="131">
        <f t="shared" si="0"/>
        <v>1225</v>
      </c>
    </row>
    <row r="44" spans="1:6" ht="15">
      <c r="A44" s="53"/>
      <c r="B44" s="47"/>
      <c r="C44" s="109"/>
      <c r="D44" s="119"/>
      <c r="E44" s="59"/>
      <c r="F44" s="131">
        <f t="shared" si="0"/>
        <v>0</v>
      </c>
    </row>
    <row r="45" spans="1:6" ht="15">
      <c r="A45" s="53"/>
      <c r="B45" s="47"/>
      <c r="C45" s="109"/>
      <c r="D45" s="119"/>
      <c r="E45" s="59"/>
      <c r="F45" s="131">
        <f t="shared" si="0"/>
        <v>0</v>
      </c>
    </row>
    <row r="46" spans="1:6" ht="15">
      <c r="A46" s="53"/>
      <c r="B46" s="47"/>
      <c r="C46" s="109"/>
      <c r="D46" s="119"/>
      <c r="E46" s="59"/>
      <c r="F46" s="131">
        <f t="shared" si="0"/>
        <v>0</v>
      </c>
    </row>
    <row r="47" spans="1:6" ht="15">
      <c r="A47" s="125" t="s">
        <v>29</v>
      </c>
      <c r="B47" s="57" t="s">
        <v>48</v>
      </c>
      <c r="C47" s="109"/>
      <c r="D47" s="118"/>
      <c r="E47" s="58"/>
      <c r="F47" s="131">
        <f t="shared" si="0"/>
        <v>0</v>
      </c>
    </row>
    <row r="48" spans="1:6" ht="5.25" customHeight="1">
      <c r="A48" s="53"/>
      <c r="B48" s="47"/>
      <c r="C48" s="109"/>
      <c r="D48" s="119"/>
      <c r="E48" s="59"/>
      <c r="F48" s="131">
        <f t="shared" si="0"/>
        <v>0</v>
      </c>
    </row>
    <row r="49" spans="1:6" ht="15">
      <c r="A49" s="53"/>
      <c r="B49" s="126" t="s">
        <v>49</v>
      </c>
      <c r="C49" s="109" t="s">
        <v>2</v>
      </c>
      <c r="D49" s="128">
        <v>65</v>
      </c>
      <c r="E49" s="59">
        <v>35</v>
      </c>
      <c r="F49" s="131">
        <f t="shared" si="0"/>
        <v>2275</v>
      </c>
    </row>
    <row r="50" spans="1:6" ht="15">
      <c r="A50" s="53"/>
      <c r="B50" s="47"/>
      <c r="C50" s="109"/>
      <c r="D50" s="119"/>
      <c r="E50" s="59"/>
      <c r="F50" s="131">
        <f t="shared" si="0"/>
        <v>0</v>
      </c>
    </row>
    <row r="51" spans="1:6" ht="15">
      <c r="A51" s="53"/>
      <c r="B51" s="47"/>
      <c r="C51" s="109"/>
      <c r="D51" s="119"/>
      <c r="E51" s="59"/>
      <c r="F51" s="131">
        <f t="shared" si="0"/>
        <v>0</v>
      </c>
    </row>
    <row r="52" spans="1:6" ht="15">
      <c r="A52" s="53"/>
      <c r="B52" s="47"/>
      <c r="C52" s="109"/>
      <c r="D52" s="119"/>
      <c r="E52" s="59"/>
      <c r="F52" s="131">
        <f t="shared" si="0"/>
        <v>0</v>
      </c>
    </row>
    <row r="53" spans="1:6" ht="15">
      <c r="A53" s="125" t="s">
        <v>30</v>
      </c>
      <c r="B53" s="57" t="s">
        <v>50</v>
      </c>
      <c r="C53" s="109" t="s">
        <v>8</v>
      </c>
      <c r="D53" s="118">
        <f>4*16+3*14</f>
        <v>106</v>
      </c>
      <c r="E53" s="58">
        <v>45</v>
      </c>
      <c r="F53" s="131">
        <f t="shared" si="0"/>
        <v>4770</v>
      </c>
    </row>
    <row r="54" spans="1:6" ht="15">
      <c r="A54" s="53"/>
      <c r="B54" s="47"/>
      <c r="C54" s="109"/>
      <c r="D54" s="119"/>
      <c r="E54" s="59"/>
      <c r="F54" s="131">
        <f t="shared" si="0"/>
        <v>0</v>
      </c>
    </row>
    <row r="55" spans="1:6" ht="15">
      <c r="A55" s="53"/>
      <c r="B55" s="47"/>
      <c r="C55" s="109"/>
      <c r="D55" s="119"/>
      <c r="E55" s="59"/>
      <c r="F55" s="131">
        <f t="shared" si="0"/>
        <v>0</v>
      </c>
    </row>
    <row r="56" spans="1:6" ht="15">
      <c r="A56" s="53"/>
      <c r="B56" s="47"/>
      <c r="C56" s="109"/>
      <c r="D56" s="119"/>
      <c r="E56" s="59"/>
      <c r="F56" s="131">
        <f t="shared" si="0"/>
        <v>0</v>
      </c>
    </row>
    <row r="57" spans="1:6" ht="15">
      <c r="A57" s="125" t="s">
        <v>51</v>
      </c>
      <c r="B57" s="57" t="s">
        <v>52</v>
      </c>
      <c r="C57" s="109" t="s">
        <v>2</v>
      </c>
      <c r="D57" s="118">
        <f>4+3</f>
        <v>7</v>
      </c>
      <c r="E57" s="58">
        <v>95</v>
      </c>
      <c r="F57" s="131">
        <f t="shared" si="0"/>
        <v>665</v>
      </c>
    </row>
    <row r="58" spans="1:6" ht="8.25" customHeight="1">
      <c r="A58" s="125"/>
      <c r="B58" s="57"/>
      <c r="C58" s="109"/>
      <c r="D58" s="118"/>
      <c r="E58" s="58"/>
      <c r="F58" s="131"/>
    </row>
    <row r="59" spans="1:6" ht="15">
      <c r="A59" s="53"/>
      <c r="B59" s="47"/>
      <c r="C59" s="109"/>
      <c r="D59" s="119"/>
      <c r="E59" s="59"/>
      <c r="F59" s="131">
        <f>D59*E59</f>
        <v>0</v>
      </c>
    </row>
    <row r="60" spans="1:6" s="23" customFormat="1" ht="15">
      <c r="A60" s="22"/>
      <c r="B60" s="20"/>
      <c r="C60" s="110"/>
      <c r="D60" s="120"/>
      <c r="E60" s="60"/>
      <c r="F60" s="61"/>
    </row>
    <row r="61" spans="1:6" s="23" customFormat="1" ht="6" customHeight="1">
      <c r="A61" s="24"/>
      <c r="B61" s="25"/>
      <c r="C61" s="111"/>
      <c r="D61" s="121"/>
      <c r="E61" s="26"/>
      <c r="F61" s="27"/>
    </row>
    <row r="62" spans="1:6" s="23" customFormat="1" ht="15.75">
      <c r="A62" s="28"/>
      <c r="B62" s="29"/>
      <c r="C62" s="112" t="s">
        <v>13</v>
      </c>
      <c r="D62" s="112"/>
      <c r="E62" s="200">
        <f>SUM(F23:F60)</f>
        <v>23335</v>
      </c>
      <c r="F62" s="201"/>
    </row>
    <row r="63" spans="1:6" s="23" customFormat="1" ht="4.5" customHeight="1">
      <c r="A63" s="22"/>
      <c r="B63" s="31"/>
      <c r="C63" s="113"/>
      <c r="D63" s="122"/>
      <c r="E63" s="32"/>
      <c r="F63" s="33"/>
    </row>
    <row r="64" spans="1:6" s="23" customFormat="1" ht="15.75">
      <c r="A64" s="28"/>
      <c r="B64" s="29"/>
      <c r="C64" s="112" t="s">
        <v>7</v>
      </c>
      <c r="D64" s="112"/>
      <c r="E64" s="200">
        <f>E62*19.6%</f>
        <v>4573.66</v>
      </c>
      <c r="F64" s="201"/>
    </row>
    <row r="65" spans="1:6" s="23" customFormat="1" ht="8.25" customHeight="1">
      <c r="A65" s="22"/>
      <c r="B65" s="34"/>
      <c r="C65" s="114"/>
      <c r="D65" s="123"/>
      <c r="E65" s="35"/>
      <c r="F65" s="36"/>
    </row>
    <row r="66" spans="1:6" s="19" customFormat="1" ht="8.25" customHeight="1">
      <c r="A66" s="22"/>
      <c r="B66" s="31"/>
      <c r="C66" s="113"/>
      <c r="D66" s="122"/>
      <c r="E66" s="32"/>
      <c r="F66" s="33"/>
    </row>
    <row r="67" spans="1:6" s="19" customFormat="1" ht="15.75">
      <c r="A67" s="28"/>
      <c r="B67" s="29"/>
      <c r="C67" s="112" t="s">
        <v>14</v>
      </c>
      <c r="D67" s="112"/>
      <c r="E67" s="200">
        <f>E62+E64</f>
        <v>27908.66</v>
      </c>
      <c r="F67" s="201"/>
    </row>
    <row r="68" spans="1:6" s="19" customFormat="1" ht="8.25" customHeight="1">
      <c r="A68" s="37"/>
      <c r="B68" s="38"/>
      <c r="C68" s="115"/>
      <c r="D68" s="124"/>
      <c r="E68" s="39"/>
      <c r="F68" s="40"/>
    </row>
    <row r="69" spans="1:6" ht="12.75">
      <c r="A69" s="48"/>
      <c r="B69" s="49"/>
      <c r="C69" s="116"/>
      <c r="D69" s="116"/>
      <c r="E69" s="49"/>
      <c r="F69" s="49"/>
    </row>
  </sheetData>
  <sheetProtection/>
  <mergeCells count="5">
    <mergeCell ref="A9:F9"/>
    <mergeCell ref="E62:F62"/>
    <mergeCell ref="E64:F64"/>
    <mergeCell ref="E67:F67"/>
    <mergeCell ref="B16:B17"/>
  </mergeCells>
  <printOptions horizontalCentered="1"/>
  <pageMargins left="0" right="0" top="0.56" bottom="0.5511811023622047" header="0" footer="0.1968503937007874"/>
  <pageSetup fitToHeight="0" orientation="portrait" paperSize="9" r:id="rId4"/>
  <headerFooter alignWithMargins="0">
    <oddHeader>&amp;LRénovation du lycée "PAUL CONSTANS" à MONTLUCON
D.P.G.F. - Lot N° 03 - Façade&amp;R
Page  &amp; &amp;P</oddHeader>
    <oddFooter>&amp;L&amp;8 SEEC : 04J06 - JF (Février 2006)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3"/>
  <dimension ref="A10:I145"/>
  <sheetViews>
    <sheetView showGridLines="0" showZeros="0" tabSelected="1" view="pageLayout" zoomScale="115" zoomScaleNormal="115" zoomScaleSheetLayoutView="100" zoomScalePageLayoutView="115" workbookViewId="0" topLeftCell="A79">
      <selection activeCell="B94" sqref="B94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3.5" thickBot="1"/>
    <row r="10" spans="1:6" ht="12.75">
      <c r="A10" s="159"/>
      <c r="B10" s="160"/>
      <c r="C10" s="160"/>
      <c r="D10" s="160"/>
      <c r="E10" s="160"/>
      <c r="F10" s="161"/>
    </row>
    <row r="11" spans="1:6" ht="12.75">
      <c r="A11" s="162"/>
      <c r="B11" s="163"/>
      <c r="C11" s="163"/>
      <c r="D11" s="163"/>
      <c r="E11" s="163"/>
      <c r="F11" s="164"/>
    </row>
    <row r="12" spans="1:6" ht="23.25">
      <c r="A12" s="224" t="s">
        <v>195</v>
      </c>
      <c r="B12" s="225"/>
      <c r="C12" s="225"/>
      <c r="D12" s="225"/>
      <c r="E12" s="225"/>
      <c r="F12" s="226"/>
    </row>
    <row r="13" spans="1:6" ht="57" customHeight="1">
      <c r="A13" s="240"/>
      <c r="B13" s="241"/>
      <c r="C13" s="241"/>
      <c r="D13" s="241"/>
      <c r="E13" s="241"/>
      <c r="F13" s="242"/>
    </row>
    <row r="14" spans="1:6" ht="12.75">
      <c r="A14" s="162"/>
      <c r="B14" s="163"/>
      <c r="C14" s="163"/>
      <c r="D14" s="163"/>
      <c r="E14" s="163"/>
      <c r="F14" s="164"/>
    </row>
    <row r="15" spans="1:6" ht="34.5" customHeight="1">
      <c r="A15" s="227" t="s">
        <v>196</v>
      </c>
      <c r="B15" s="228"/>
      <c r="C15" s="228"/>
      <c r="D15" s="228"/>
      <c r="E15" s="228"/>
      <c r="F15" s="229"/>
    </row>
    <row r="16" spans="1:6" ht="17.25" customHeight="1">
      <c r="A16" s="230"/>
      <c r="B16" s="231"/>
      <c r="C16" s="231"/>
      <c r="D16" s="231"/>
      <c r="E16" s="231"/>
      <c r="F16" s="232"/>
    </row>
    <row r="17" spans="1:6" ht="13.5" thickBot="1">
      <c r="A17" s="162"/>
      <c r="B17" s="163"/>
      <c r="C17" s="163"/>
      <c r="D17" s="163"/>
      <c r="E17" s="163"/>
      <c r="F17" s="164"/>
    </row>
    <row r="18" spans="1:6" ht="12.75">
      <c r="A18" s="233" t="s">
        <v>55</v>
      </c>
      <c r="B18" s="160"/>
      <c r="C18" s="160"/>
      <c r="D18" s="160"/>
      <c r="E18" s="160"/>
      <c r="F18" s="161"/>
    </row>
    <row r="19" spans="1:6" ht="25.5" customHeight="1">
      <c r="A19" s="234"/>
      <c r="B19" s="236" t="s">
        <v>197</v>
      </c>
      <c r="C19" s="236"/>
      <c r="D19" s="236"/>
      <c r="E19" s="236"/>
      <c r="F19" s="175" t="s">
        <v>198</v>
      </c>
    </row>
    <row r="20" spans="1:6" ht="13.5" thickBot="1">
      <c r="A20" s="235"/>
      <c r="B20" s="165"/>
      <c r="C20" s="165"/>
      <c r="D20" s="165"/>
      <c r="E20" s="165"/>
      <c r="F20" s="169"/>
    </row>
    <row r="21" spans="1:6" ht="12.75">
      <c r="A21" s="171"/>
      <c r="B21" s="172"/>
      <c r="C21" s="172"/>
      <c r="D21" s="172"/>
      <c r="E21" s="172"/>
      <c r="F21" s="173"/>
    </row>
    <row r="22" spans="1:6" ht="12.75">
      <c r="A22" s="237" t="s">
        <v>58</v>
      </c>
      <c r="B22" s="238"/>
      <c r="C22" s="238"/>
      <c r="D22" s="238"/>
      <c r="E22" s="238"/>
      <c r="F22" s="239"/>
    </row>
    <row r="23" spans="1:6" ht="12.75">
      <c r="A23" s="237"/>
      <c r="B23" s="238"/>
      <c r="C23" s="238"/>
      <c r="D23" s="238"/>
      <c r="E23" s="238"/>
      <c r="F23" s="239"/>
    </row>
    <row r="24" spans="1:6" ht="13.5" thickBot="1">
      <c r="A24" s="174"/>
      <c r="B24" s="165"/>
      <c r="C24" s="165"/>
      <c r="D24" s="165"/>
      <c r="E24" s="165"/>
      <c r="F24" s="169"/>
    </row>
    <row r="25" spans="1:6" ht="12.75">
      <c r="A25" s="162"/>
      <c r="B25" s="163"/>
      <c r="C25" s="163"/>
      <c r="D25" s="163"/>
      <c r="E25" s="163"/>
      <c r="F25" s="164"/>
    </row>
    <row r="26" spans="1:6" ht="68.25" customHeight="1">
      <c r="A26" s="221" t="s">
        <v>199</v>
      </c>
      <c r="B26" s="222"/>
      <c r="C26" s="222"/>
      <c r="D26" s="222"/>
      <c r="E26" s="222"/>
      <c r="F26" s="223"/>
    </row>
    <row r="27" spans="1:6" ht="13.5" thickBot="1">
      <c r="A27" s="166"/>
      <c r="B27" s="167"/>
      <c r="C27" s="167"/>
      <c r="D27" s="167"/>
      <c r="E27" s="167"/>
      <c r="F27" s="16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50" spans="1:4" s="153" customFormat="1" ht="18">
      <c r="A50" s="149" t="s">
        <v>59</v>
      </c>
      <c r="B50" s="150"/>
      <c r="C50" s="151"/>
      <c r="D50" s="152"/>
    </row>
    <row r="51" ht="11.25" customHeight="1" thickBot="1">
      <c r="I51" s="137"/>
    </row>
    <row r="52" spans="1:9" s="141" customFormat="1" ht="33" customHeight="1" thickBot="1" thickTop="1">
      <c r="A52" s="179" t="s">
        <v>0</v>
      </c>
      <c r="B52" s="180" t="s">
        <v>1</v>
      </c>
      <c r="C52" s="180" t="s">
        <v>2</v>
      </c>
      <c r="D52" s="180" t="s">
        <v>3</v>
      </c>
      <c r="E52" s="180" t="s">
        <v>53</v>
      </c>
      <c r="F52" s="181" t="s">
        <v>54</v>
      </c>
      <c r="I52" s="142"/>
    </row>
    <row r="53" spans="1:6" s="140" customFormat="1" ht="15" thickTop="1">
      <c r="A53" s="155"/>
      <c r="B53" s="154"/>
      <c r="C53" s="155"/>
      <c r="D53" s="156"/>
      <c r="E53" s="148"/>
      <c r="F53" s="148"/>
    </row>
    <row r="54" spans="1:6" s="140" customFormat="1" ht="15">
      <c r="A54" s="219" t="s">
        <v>200</v>
      </c>
      <c r="B54" s="220"/>
      <c r="C54" s="155"/>
      <c r="D54" s="158"/>
      <c r="E54" s="148"/>
      <c r="F54" s="148"/>
    </row>
    <row r="55" spans="1:6" s="140" customFormat="1" ht="14.25">
      <c r="A55" s="155" t="s">
        <v>201</v>
      </c>
      <c r="B55" s="154" t="s">
        <v>210</v>
      </c>
      <c r="C55" s="155" t="s">
        <v>24</v>
      </c>
      <c r="D55" s="156"/>
      <c r="E55" s="148"/>
      <c r="F55" s="148"/>
    </row>
    <row r="56" spans="1:6" s="140" customFormat="1" ht="14.25">
      <c r="A56" s="155" t="s">
        <v>202</v>
      </c>
      <c r="B56" s="154" t="s">
        <v>82</v>
      </c>
      <c r="C56" s="155"/>
      <c r="D56" s="156"/>
      <c r="E56" s="148"/>
      <c r="F56" s="148"/>
    </row>
    <row r="57" spans="1:6" s="140" customFormat="1" ht="14.25">
      <c r="A57" s="155"/>
      <c r="B57" s="170" t="s">
        <v>346</v>
      </c>
      <c r="C57" s="155" t="s">
        <v>24</v>
      </c>
      <c r="D57" s="156"/>
      <c r="E57" s="148"/>
      <c r="F57" s="148"/>
    </row>
    <row r="58" spans="1:6" s="140" customFormat="1" ht="14.25">
      <c r="A58" s="155"/>
      <c r="B58" s="170" t="s">
        <v>347</v>
      </c>
      <c r="C58" s="155" t="s">
        <v>24</v>
      </c>
      <c r="D58" s="156"/>
      <c r="E58" s="148"/>
      <c r="F58" s="148"/>
    </row>
    <row r="59" spans="1:6" s="140" customFormat="1" ht="14.25">
      <c r="A59" s="155" t="s">
        <v>203</v>
      </c>
      <c r="B59" s="154" t="s">
        <v>65</v>
      </c>
      <c r="C59" s="155" t="s">
        <v>56</v>
      </c>
      <c r="D59" s="157">
        <v>1</v>
      </c>
      <c r="E59" s="148"/>
      <c r="F59" s="148"/>
    </row>
    <row r="60" spans="1:6" s="140" customFormat="1" ht="16.5">
      <c r="A60" s="155" t="s">
        <v>204</v>
      </c>
      <c r="B60" s="154" t="s">
        <v>68</v>
      </c>
      <c r="C60" s="155" t="s">
        <v>66</v>
      </c>
      <c r="D60" s="158"/>
      <c r="E60" s="148"/>
      <c r="F60" s="148"/>
    </row>
    <row r="61" spans="1:6" s="140" customFormat="1" ht="16.5">
      <c r="A61" s="155" t="s">
        <v>205</v>
      </c>
      <c r="B61" s="154" t="s">
        <v>69</v>
      </c>
      <c r="C61" s="155" t="s">
        <v>66</v>
      </c>
      <c r="D61" s="158"/>
      <c r="E61" s="148"/>
      <c r="F61" s="148"/>
    </row>
    <row r="62" spans="1:6" s="140" customFormat="1" ht="14.25">
      <c r="A62" s="155" t="s">
        <v>206</v>
      </c>
      <c r="B62" s="154" t="s">
        <v>70</v>
      </c>
      <c r="C62" s="155" t="s">
        <v>56</v>
      </c>
      <c r="D62" s="157">
        <v>1</v>
      </c>
      <c r="E62" s="148"/>
      <c r="F62" s="148"/>
    </row>
    <row r="63" spans="1:6" s="140" customFormat="1" ht="14.25">
      <c r="A63" s="155" t="s">
        <v>211</v>
      </c>
      <c r="B63" s="154" t="s">
        <v>92</v>
      </c>
      <c r="C63" s="155" t="s">
        <v>162</v>
      </c>
      <c r="D63" s="158"/>
      <c r="E63" s="148"/>
      <c r="F63" s="148"/>
    </row>
    <row r="64" spans="1:6" s="140" customFormat="1" ht="14.25">
      <c r="A64" s="155"/>
      <c r="B64" s="154"/>
      <c r="C64" s="155"/>
      <c r="D64" s="156"/>
      <c r="E64" s="148"/>
      <c r="F64" s="148"/>
    </row>
    <row r="65" spans="1:6" s="140" customFormat="1" ht="15">
      <c r="A65" s="219" t="s">
        <v>207</v>
      </c>
      <c r="B65" s="220"/>
      <c r="C65" s="155"/>
      <c r="D65" s="158"/>
      <c r="E65" s="148"/>
      <c r="F65" s="148"/>
    </row>
    <row r="66" spans="1:6" s="140" customFormat="1" ht="14.25">
      <c r="A66" s="155" t="s">
        <v>89</v>
      </c>
      <c r="B66" s="154" t="s">
        <v>93</v>
      </c>
      <c r="C66" s="155"/>
      <c r="D66" s="156"/>
      <c r="E66" s="148"/>
      <c r="F66" s="148"/>
    </row>
    <row r="67" spans="1:6" s="140" customFormat="1" ht="14.25">
      <c r="A67" s="155"/>
      <c r="B67" s="170" t="s">
        <v>84</v>
      </c>
      <c r="C67" s="155" t="s">
        <v>8</v>
      </c>
      <c r="D67" s="156"/>
      <c r="E67" s="148"/>
      <c r="F67" s="148"/>
    </row>
    <row r="68" spans="1:6" s="140" customFormat="1" ht="14.25">
      <c r="A68" s="155"/>
      <c r="B68" s="170" t="s">
        <v>85</v>
      </c>
      <c r="C68" s="155" t="s">
        <v>8</v>
      </c>
      <c r="D68" s="156"/>
      <c r="E68" s="148"/>
      <c r="F68" s="148"/>
    </row>
    <row r="69" spans="1:6" s="140" customFormat="1" ht="14.25">
      <c r="A69" s="155"/>
      <c r="B69" s="170" t="s">
        <v>76</v>
      </c>
      <c r="C69" s="155"/>
      <c r="D69" s="157"/>
      <c r="E69" s="148"/>
      <c r="F69" s="148"/>
    </row>
    <row r="70" spans="1:6" s="140" customFormat="1" ht="14.25">
      <c r="A70" s="155"/>
      <c r="B70" s="184" t="s">
        <v>86</v>
      </c>
      <c r="C70" s="155" t="s">
        <v>77</v>
      </c>
      <c r="D70" s="157">
        <v>2</v>
      </c>
      <c r="E70" s="148"/>
      <c r="F70" s="148"/>
    </row>
    <row r="71" spans="1:6" s="140" customFormat="1" ht="14.25">
      <c r="A71" s="155"/>
      <c r="B71" s="170" t="s">
        <v>78</v>
      </c>
      <c r="C71" s="155"/>
      <c r="D71" s="157"/>
      <c r="E71" s="148"/>
      <c r="F71" s="148"/>
    </row>
    <row r="72" spans="1:6" s="140" customFormat="1" ht="14.25">
      <c r="A72" s="155"/>
      <c r="B72" s="184" t="s">
        <v>87</v>
      </c>
      <c r="C72" s="155" t="s">
        <v>77</v>
      </c>
      <c r="D72" s="157">
        <v>6</v>
      </c>
      <c r="E72" s="148"/>
      <c r="F72" s="148"/>
    </row>
    <row r="73" spans="1:6" s="140" customFormat="1" ht="14.25">
      <c r="A73" s="155" t="s">
        <v>90</v>
      </c>
      <c r="B73" s="154" t="s">
        <v>94</v>
      </c>
      <c r="C73" s="155"/>
      <c r="D73" s="156"/>
      <c r="E73" s="148"/>
      <c r="F73" s="148"/>
    </row>
    <row r="74" spans="1:6" s="140" customFormat="1" ht="14.25">
      <c r="A74" s="155"/>
      <c r="B74" s="170" t="s">
        <v>85</v>
      </c>
      <c r="C74" s="155" t="s">
        <v>8</v>
      </c>
      <c r="D74" s="156">
        <v>52</v>
      </c>
      <c r="E74" s="148"/>
      <c r="F74" s="148"/>
    </row>
    <row r="75" spans="1:6" s="140" customFormat="1" ht="14.25">
      <c r="A75" s="155"/>
      <c r="B75" s="170" t="s">
        <v>348</v>
      </c>
      <c r="C75" s="155" t="s">
        <v>8</v>
      </c>
      <c r="D75" s="156">
        <v>23</v>
      </c>
      <c r="E75" s="148"/>
      <c r="F75" s="148"/>
    </row>
    <row r="76" spans="1:6" s="140" customFormat="1" ht="14.25">
      <c r="A76" s="155"/>
      <c r="B76" s="170" t="s">
        <v>78</v>
      </c>
      <c r="C76" s="155" t="s">
        <v>77</v>
      </c>
      <c r="D76" s="157">
        <v>4</v>
      </c>
      <c r="E76" s="148"/>
      <c r="F76" s="148"/>
    </row>
    <row r="77" spans="1:6" s="140" customFormat="1" ht="14.25">
      <c r="A77" s="155"/>
      <c r="B77" s="170" t="s">
        <v>370</v>
      </c>
      <c r="C77" s="155" t="s">
        <v>8</v>
      </c>
      <c r="D77" s="156">
        <v>2</v>
      </c>
      <c r="E77" s="148"/>
      <c r="F77" s="148"/>
    </row>
    <row r="78" spans="1:6" s="140" customFormat="1" ht="14.25">
      <c r="A78" s="155" t="s">
        <v>372</v>
      </c>
      <c r="B78" s="154" t="s">
        <v>373</v>
      </c>
      <c r="C78" s="155"/>
      <c r="D78" s="156"/>
      <c r="E78" s="148"/>
      <c r="F78" s="148"/>
    </row>
    <row r="79" spans="1:6" s="140" customFormat="1" ht="14.25">
      <c r="A79" s="155"/>
      <c r="B79" s="170" t="s">
        <v>374</v>
      </c>
      <c r="C79" s="155" t="s">
        <v>77</v>
      </c>
      <c r="D79" s="156"/>
      <c r="E79" s="148"/>
      <c r="F79" s="148"/>
    </row>
    <row r="80" spans="1:6" s="140" customFormat="1" ht="14.25">
      <c r="A80" s="155"/>
      <c r="B80" s="170" t="s">
        <v>375</v>
      </c>
      <c r="C80" s="155" t="s">
        <v>77</v>
      </c>
      <c r="D80" s="156"/>
      <c r="E80" s="148"/>
      <c r="F80" s="148"/>
    </row>
    <row r="81" spans="1:6" s="140" customFormat="1" ht="14.25">
      <c r="A81" s="155"/>
      <c r="B81" s="170" t="s">
        <v>376</v>
      </c>
      <c r="C81" s="155" t="s">
        <v>77</v>
      </c>
      <c r="D81" s="156"/>
      <c r="E81" s="148"/>
      <c r="F81" s="148"/>
    </row>
    <row r="82" spans="1:6" s="140" customFormat="1" ht="14.25">
      <c r="A82" s="155"/>
      <c r="B82" s="170" t="s">
        <v>377</v>
      </c>
      <c r="C82" s="155" t="s">
        <v>77</v>
      </c>
      <c r="D82" s="156"/>
      <c r="E82" s="148"/>
      <c r="F82" s="148"/>
    </row>
    <row r="83" spans="1:6" s="140" customFormat="1" ht="14.25">
      <c r="A83" s="155"/>
      <c r="B83" s="170" t="s">
        <v>378</v>
      </c>
      <c r="C83" s="155" t="s">
        <v>77</v>
      </c>
      <c r="D83" s="157">
        <v>1</v>
      </c>
      <c r="E83" s="148"/>
      <c r="F83" s="148"/>
    </row>
    <row r="84" spans="1:6" s="140" customFormat="1" ht="14.25">
      <c r="A84" s="155" t="s">
        <v>91</v>
      </c>
      <c r="B84" s="154" t="s">
        <v>212</v>
      </c>
      <c r="C84" s="155" t="s">
        <v>56</v>
      </c>
      <c r="D84" s="157">
        <v>1</v>
      </c>
      <c r="E84" s="148"/>
      <c r="F84" s="148"/>
    </row>
    <row r="85" spans="1:6" s="140" customFormat="1" ht="14.25">
      <c r="A85" s="155" t="s">
        <v>213</v>
      </c>
      <c r="B85" s="154" t="s">
        <v>214</v>
      </c>
      <c r="C85" s="155" t="s">
        <v>8</v>
      </c>
      <c r="D85" s="156">
        <v>14</v>
      </c>
      <c r="E85" s="148"/>
      <c r="F85" s="148"/>
    </row>
    <row r="86" spans="1:6" s="140" customFormat="1" ht="14.25">
      <c r="A86" s="155" t="s">
        <v>213</v>
      </c>
      <c r="B86" s="154" t="s">
        <v>215</v>
      </c>
      <c r="C86" s="155" t="s">
        <v>77</v>
      </c>
      <c r="D86" s="157">
        <v>1</v>
      </c>
      <c r="E86" s="148"/>
      <c r="F86" s="148"/>
    </row>
    <row r="87" spans="1:6" s="140" customFormat="1" ht="14.25">
      <c r="A87" s="155" t="s">
        <v>216</v>
      </c>
      <c r="B87" s="154" t="s">
        <v>217</v>
      </c>
      <c r="C87" s="155" t="s">
        <v>8</v>
      </c>
      <c r="D87" s="156">
        <v>14</v>
      </c>
      <c r="E87" s="148"/>
      <c r="F87" s="148"/>
    </row>
    <row r="88" spans="1:6" s="140" customFormat="1" ht="14.25">
      <c r="A88" s="155" t="s">
        <v>218</v>
      </c>
      <c r="B88" s="154" t="s">
        <v>219</v>
      </c>
      <c r="C88" s="155" t="s">
        <v>77</v>
      </c>
      <c r="D88" s="157">
        <v>1</v>
      </c>
      <c r="E88" s="148"/>
      <c r="F88" s="148"/>
    </row>
    <row r="89" spans="1:6" s="140" customFormat="1" ht="14.25">
      <c r="A89" s="155" t="s">
        <v>220</v>
      </c>
      <c r="B89" s="154" t="s">
        <v>221</v>
      </c>
      <c r="C89" s="155" t="s">
        <v>8</v>
      </c>
      <c r="D89" s="156">
        <v>28</v>
      </c>
      <c r="E89" s="148"/>
      <c r="F89" s="148"/>
    </row>
    <row r="90" spans="1:6" s="140" customFormat="1" ht="14.25">
      <c r="A90" s="155" t="s">
        <v>224</v>
      </c>
      <c r="B90" s="154" t="s">
        <v>223</v>
      </c>
      <c r="C90" s="155" t="s">
        <v>77</v>
      </c>
      <c r="D90" s="157">
        <v>1</v>
      </c>
      <c r="E90" s="148"/>
      <c r="F90" s="148"/>
    </row>
    <row r="91" spans="1:6" s="140" customFormat="1" ht="14.25">
      <c r="A91" s="155" t="s">
        <v>222</v>
      </c>
      <c r="B91" s="154" t="s">
        <v>225</v>
      </c>
      <c r="C91" s="155" t="s">
        <v>56</v>
      </c>
      <c r="D91" s="157">
        <v>1</v>
      </c>
      <c r="E91" s="148"/>
      <c r="F91" s="148"/>
    </row>
    <row r="92" spans="1:6" s="140" customFormat="1" ht="14.25">
      <c r="A92" s="155"/>
      <c r="B92" s="154"/>
      <c r="C92" s="155"/>
      <c r="D92" s="157"/>
      <c r="E92" s="148"/>
      <c r="F92" s="148"/>
    </row>
    <row r="93" spans="1:6" s="140" customFormat="1" ht="15">
      <c r="A93" s="219" t="s">
        <v>226</v>
      </c>
      <c r="B93" s="220"/>
      <c r="C93" s="155"/>
      <c r="D93" s="158"/>
      <c r="E93" s="148"/>
      <c r="F93" s="148"/>
    </row>
    <row r="94" spans="1:6" s="140" customFormat="1" ht="14.25">
      <c r="A94" s="155" t="s">
        <v>62</v>
      </c>
      <c r="B94" s="154" t="s">
        <v>227</v>
      </c>
      <c r="C94" s="155" t="s">
        <v>24</v>
      </c>
      <c r="D94" s="158"/>
      <c r="E94" s="148"/>
      <c r="F94" s="148"/>
    </row>
    <row r="95" spans="1:6" s="140" customFormat="1" ht="14.25">
      <c r="A95" s="155" t="s">
        <v>63</v>
      </c>
      <c r="B95" s="154" t="s">
        <v>228</v>
      </c>
      <c r="C95" s="155" t="s">
        <v>24</v>
      </c>
      <c r="D95" s="157"/>
      <c r="E95" s="148"/>
      <c r="F95" s="148"/>
    </row>
    <row r="96" spans="1:6" s="140" customFormat="1" ht="14.25">
      <c r="A96" s="155" t="s">
        <v>67</v>
      </c>
      <c r="B96" s="154" t="s">
        <v>229</v>
      </c>
      <c r="C96" s="155" t="s">
        <v>2</v>
      </c>
      <c r="D96" s="157">
        <v>4</v>
      </c>
      <c r="E96" s="148"/>
      <c r="F96" s="148"/>
    </row>
    <row r="97" spans="1:6" s="140" customFormat="1" ht="14.25">
      <c r="A97" s="155"/>
      <c r="B97" s="154"/>
      <c r="C97" s="155"/>
      <c r="D97" s="156"/>
      <c r="E97" s="148"/>
      <c r="F97" s="148"/>
    </row>
    <row r="98" spans="1:6" s="140" customFormat="1" ht="15">
      <c r="A98" s="219" t="s">
        <v>230</v>
      </c>
      <c r="B98" s="220"/>
      <c r="C98" s="155"/>
      <c r="D98" s="158"/>
      <c r="E98" s="148"/>
      <c r="F98" s="148"/>
    </row>
    <row r="99" spans="1:6" s="140" customFormat="1" ht="14.25">
      <c r="A99" s="155" t="s">
        <v>75</v>
      </c>
      <c r="B99" s="154" t="s">
        <v>95</v>
      </c>
      <c r="C99" s="155"/>
      <c r="D99" s="158"/>
      <c r="E99" s="148"/>
      <c r="F99" s="148"/>
    </row>
    <row r="100" spans="1:6" s="140" customFormat="1" ht="16.5">
      <c r="A100" s="155"/>
      <c r="B100" s="170" t="s">
        <v>193</v>
      </c>
      <c r="C100" s="155" t="s">
        <v>66</v>
      </c>
      <c r="D100" s="157"/>
      <c r="E100" s="148"/>
      <c r="F100" s="148"/>
    </row>
    <row r="101" spans="1:6" s="140" customFormat="1" ht="14.25">
      <c r="A101" s="155"/>
      <c r="B101" s="170" t="s">
        <v>349</v>
      </c>
      <c r="C101" s="155" t="s">
        <v>2</v>
      </c>
      <c r="D101" s="157">
        <v>8</v>
      </c>
      <c r="E101" s="148"/>
      <c r="F101" s="148"/>
    </row>
    <row r="102" spans="1:6" s="140" customFormat="1" ht="16.5">
      <c r="A102" s="155" t="s">
        <v>231</v>
      </c>
      <c r="B102" s="154" t="s">
        <v>350</v>
      </c>
      <c r="C102" s="155" t="s">
        <v>66</v>
      </c>
      <c r="D102" s="158"/>
      <c r="E102" s="148"/>
      <c r="F102" s="148"/>
    </row>
    <row r="103" spans="1:6" s="140" customFormat="1" ht="16.5">
      <c r="A103" s="155" t="s">
        <v>232</v>
      </c>
      <c r="B103" s="154" t="s">
        <v>73</v>
      </c>
      <c r="C103" s="155" t="s">
        <v>66</v>
      </c>
      <c r="D103" s="158"/>
      <c r="E103" s="148"/>
      <c r="F103" s="148"/>
    </row>
    <row r="104" spans="1:6" s="140" customFormat="1" ht="14.25">
      <c r="A104" s="155"/>
      <c r="B104" s="154"/>
      <c r="C104" s="155"/>
      <c r="D104" s="156"/>
      <c r="E104" s="148"/>
      <c r="F104" s="148"/>
    </row>
    <row r="105" spans="1:6" s="140" customFormat="1" ht="15">
      <c r="A105" s="219" t="s">
        <v>233</v>
      </c>
      <c r="B105" s="220"/>
      <c r="C105" s="155"/>
      <c r="D105" s="158"/>
      <c r="E105" s="148"/>
      <c r="F105" s="148"/>
    </row>
    <row r="106" spans="1:6" s="140" customFormat="1" ht="14.25">
      <c r="A106" s="155" t="s">
        <v>83</v>
      </c>
      <c r="B106" s="154" t="s">
        <v>96</v>
      </c>
      <c r="C106" s="155"/>
      <c r="D106" s="156"/>
      <c r="E106" s="148"/>
      <c r="F106" s="148"/>
    </row>
    <row r="107" spans="1:6" s="140" customFormat="1" ht="14.25">
      <c r="A107" s="155"/>
      <c r="B107" s="170" t="s">
        <v>298</v>
      </c>
      <c r="C107" s="155" t="s">
        <v>24</v>
      </c>
      <c r="D107" s="156"/>
      <c r="E107" s="148"/>
      <c r="F107" s="148"/>
    </row>
    <row r="108" spans="1:6" s="140" customFormat="1" ht="14.25">
      <c r="A108" s="155"/>
      <c r="B108" s="170" t="s">
        <v>208</v>
      </c>
      <c r="C108" s="155" t="s">
        <v>24</v>
      </c>
      <c r="D108" s="156"/>
      <c r="E108" s="148"/>
      <c r="F108" s="148"/>
    </row>
    <row r="109" spans="1:6" s="140" customFormat="1" ht="28.5">
      <c r="A109" s="155"/>
      <c r="B109" s="154" t="s">
        <v>371</v>
      </c>
      <c r="C109" s="155" t="s">
        <v>24</v>
      </c>
      <c r="D109" s="156">
        <v>25</v>
      </c>
      <c r="E109" s="148"/>
      <c r="F109" s="148"/>
    </row>
    <row r="110" spans="1:6" s="140" customFormat="1" ht="14.25">
      <c r="A110" s="155"/>
      <c r="B110" s="170"/>
      <c r="C110" s="155"/>
      <c r="D110" s="156"/>
      <c r="E110" s="148"/>
      <c r="F110" s="148"/>
    </row>
    <row r="111" spans="1:6" s="140" customFormat="1" ht="15">
      <c r="A111" s="219" t="s">
        <v>234</v>
      </c>
      <c r="B111" s="220"/>
      <c r="C111" s="155"/>
      <c r="D111" s="156"/>
      <c r="E111" s="148"/>
      <c r="F111" s="148"/>
    </row>
    <row r="112" spans="1:6" s="140" customFormat="1" ht="14.25">
      <c r="A112" s="155" t="s">
        <v>71</v>
      </c>
      <c r="B112" s="154" t="s">
        <v>97</v>
      </c>
      <c r="C112" s="155"/>
      <c r="D112" s="156"/>
      <c r="E112" s="148"/>
      <c r="F112" s="148"/>
    </row>
    <row r="113" spans="1:6" s="140" customFormat="1" ht="14.25">
      <c r="A113" s="155"/>
      <c r="B113" s="170" t="s">
        <v>98</v>
      </c>
      <c r="C113" s="155" t="s">
        <v>24</v>
      </c>
      <c r="D113" s="156"/>
      <c r="E113" s="148"/>
      <c r="F113" s="148"/>
    </row>
    <row r="114" spans="1:6" s="140" customFormat="1" ht="14.25">
      <c r="A114" s="155"/>
      <c r="B114" s="154" t="s">
        <v>209</v>
      </c>
      <c r="C114" s="155" t="s">
        <v>24</v>
      </c>
      <c r="D114" s="156"/>
      <c r="E114" s="148"/>
      <c r="F114" s="148"/>
    </row>
    <row r="115" spans="1:6" s="140" customFormat="1" ht="14.25">
      <c r="A115" s="155" t="s">
        <v>72</v>
      </c>
      <c r="B115" s="154" t="s">
        <v>99</v>
      </c>
      <c r="C115" s="155"/>
      <c r="D115" s="156"/>
      <c r="E115" s="148"/>
      <c r="F115" s="148"/>
    </row>
    <row r="116" spans="1:6" s="140" customFormat="1" ht="14.25" customHeight="1">
      <c r="A116" s="155"/>
      <c r="B116" s="170" t="s">
        <v>100</v>
      </c>
      <c r="C116" s="155" t="s">
        <v>8</v>
      </c>
      <c r="D116" s="156"/>
      <c r="E116" s="148"/>
      <c r="F116" s="148"/>
    </row>
    <row r="117" spans="1:6" s="140" customFormat="1" ht="28.5">
      <c r="A117" s="155"/>
      <c r="B117" s="170" t="s">
        <v>101</v>
      </c>
      <c r="C117" s="155" t="s">
        <v>8</v>
      </c>
      <c r="D117" s="156"/>
      <c r="E117" s="148"/>
      <c r="F117" s="148"/>
    </row>
    <row r="118" spans="1:6" s="140" customFormat="1" ht="14.25" customHeight="1">
      <c r="A118" s="155"/>
      <c r="B118" s="170" t="s">
        <v>351</v>
      </c>
      <c r="C118" s="155" t="s">
        <v>162</v>
      </c>
      <c r="D118" s="207" t="s">
        <v>194</v>
      </c>
      <c r="E118" s="208"/>
      <c r="F118" s="209"/>
    </row>
    <row r="119" spans="1:6" s="140" customFormat="1" ht="14.25">
      <c r="A119" s="155"/>
      <c r="B119" s="154"/>
      <c r="C119" s="155"/>
      <c r="D119" s="156"/>
      <c r="E119" s="148"/>
      <c r="F119" s="148"/>
    </row>
    <row r="120" spans="1:6" s="140" customFormat="1" ht="15">
      <c r="A120" s="219" t="s">
        <v>235</v>
      </c>
      <c r="B120" s="220"/>
      <c r="C120" s="155"/>
      <c r="D120" s="158"/>
      <c r="E120" s="148"/>
      <c r="F120" s="148"/>
    </row>
    <row r="121" spans="1:6" s="140" customFormat="1" ht="14.25">
      <c r="A121" s="155" t="s">
        <v>74</v>
      </c>
      <c r="B121" s="154" t="s">
        <v>237</v>
      </c>
      <c r="C121" s="155"/>
      <c r="D121" s="156"/>
      <c r="E121" s="148"/>
      <c r="F121" s="148"/>
    </row>
    <row r="122" spans="1:6" s="140" customFormat="1" ht="14.25">
      <c r="A122" s="155"/>
      <c r="B122" s="170" t="s">
        <v>238</v>
      </c>
      <c r="C122" s="155" t="s">
        <v>8</v>
      </c>
      <c r="D122" s="156"/>
      <c r="E122" s="148"/>
      <c r="F122" s="148"/>
    </row>
    <row r="123" spans="1:6" s="140" customFormat="1" ht="14.25">
      <c r="A123" s="155"/>
      <c r="B123" s="170" t="s">
        <v>239</v>
      </c>
      <c r="C123" s="155" t="s">
        <v>8</v>
      </c>
      <c r="D123" s="156"/>
      <c r="E123" s="148"/>
      <c r="F123" s="148"/>
    </row>
    <row r="124" spans="1:6" s="140" customFormat="1" ht="14.25">
      <c r="A124" s="155" t="s">
        <v>241</v>
      </c>
      <c r="B124" s="154" t="s">
        <v>242</v>
      </c>
      <c r="C124" s="155" t="s">
        <v>2</v>
      </c>
      <c r="D124" s="157">
        <v>1</v>
      </c>
      <c r="E124" s="148"/>
      <c r="F124" s="148"/>
    </row>
    <row r="125" spans="1:6" s="140" customFormat="1" ht="14.25">
      <c r="A125" s="155" t="s">
        <v>243</v>
      </c>
      <c r="B125" s="154" t="s">
        <v>244</v>
      </c>
      <c r="C125" s="155" t="s">
        <v>8</v>
      </c>
      <c r="D125" s="156">
        <v>2</v>
      </c>
      <c r="E125" s="148"/>
      <c r="F125" s="148"/>
    </row>
    <row r="126" spans="1:6" s="140" customFormat="1" ht="14.25" customHeight="1">
      <c r="A126" s="155"/>
      <c r="B126" s="154"/>
      <c r="C126" s="155"/>
      <c r="D126" s="156"/>
      <c r="E126" s="148"/>
      <c r="F126" s="148"/>
    </row>
    <row r="127" spans="1:6" s="140" customFormat="1" ht="15">
      <c r="A127" s="219" t="s">
        <v>245</v>
      </c>
      <c r="B127" s="220"/>
      <c r="C127" s="155"/>
      <c r="D127" s="158"/>
      <c r="E127" s="148"/>
      <c r="F127" s="148"/>
    </row>
    <row r="128" spans="1:6" s="140" customFormat="1" ht="14.25" customHeight="1">
      <c r="A128" s="155" t="s">
        <v>103</v>
      </c>
      <c r="B128" s="154" t="s">
        <v>104</v>
      </c>
      <c r="C128" s="155"/>
      <c r="D128" s="156" t="s">
        <v>64</v>
      </c>
      <c r="E128" s="148"/>
      <c r="F128" s="148"/>
    </row>
    <row r="129" spans="1:6" s="140" customFormat="1" ht="14.25" customHeight="1">
      <c r="A129" s="155" t="s">
        <v>107</v>
      </c>
      <c r="B129" s="154" t="s">
        <v>79</v>
      </c>
      <c r="C129" s="155" t="s">
        <v>8</v>
      </c>
      <c r="D129" s="156"/>
      <c r="E129" s="148"/>
      <c r="F129" s="148"/>
    </row>
    <row r="130" spans="1:6" s="140" customFormat="1" ht="14.25" customHeight="1">
      <c r="A130" s="155" t="s">
        <v>108</v>
      </c>
      <c r="B130" s="154" t="s">
        <v>80</v>
      </c>
      <c r="C130" s="155" t="s">
        <v>56</v>
      </c>
      <c r="D130" s="157">
        <v>1</v>
      </c>
      <c r="E130" s="148"/>
      <c r="F130" s="148"/>
    </row>
    <row r="131" spans="1:6" s="140" customFormat="1" ht="14.25" customHeight="1">
      <c r="A131" s="155" t="s">
        <v>246</v>
      </c>
      <c r="B131" s="154" t="s">
        <v>81</v>
      </c>
      <c r="C131" s="155" t="s">
        <v>56</v>
      </c>
      <c r="D131" s="157">
        <v>1</v>
      </c>
      <c r="E131" s="148"/>
      <c r="F131" s="148"/>
    </row>
    <row r="132" spans="1:6" s="140" customFormat="1" ht="14.25">
      <c r="A132" s="155"/>
      <c r="B132" s="154"/>
      <c r="C132" s="155"/>
      <c r="D132" s="157"/>
      <c r="E132" s="148"/>
      <c r="F132" s="148"/>
    </row>
    <row r="133" spans="1:6" ht="14.25">
      <c r="A133" s="147"/>
      <c r="B133" s="176"/>
      <c r="C133" s="177"/>
      <c r="D133" s="145"/>
      <c r="E133" s="143"/>
      <c r="F133" s="144"/>
    </row>
    <row r="134" spans="1:6" ht="22.5" customHeight="1">
      <c r="A134" s="178"/>
      <c r="B134" s="211" t="s">
        <v>60</v>
      </c>
      <c r="C134" s="211"/>
      <c r="D134" s="212"/>
      <c r="E134" s="213">
        <f>SUM(F133:F133)</f>
        <v>0</v>
      </c>
      <c r="F134" s="214"/>
    </row>
    <row r="135" spans="1:6" ht="23.25" customHeight="1" thickBot="1">
      <c r="A135" s="146"/>
      <c r="B135" s="215" t="s">
        <v>57</v>
      </c>
      <c r="C135" s="215"/>
      <c r="D135" s="216"/>
      <c r="E135" s="217">
        <f>E134*0.2</f>
        <v>0</v>
      </c>
      <c r="F135" s="218"/>
    </row>
    <row r="136" spans="1:6" ht="36.75" customHeight="1" thickTop="1">
      <c r="A136" s="182"/>
      <c r="B136" s="203" t="s">
        <v>61</v>
      </c>
      <c r="C136" s="203"/>
      <c r="D136" s="204"/>
      <c r="E136" s="205">
        <f>E135*1.2</f>
        <v>0</v>
      </c>
      <c r="F136" s="206"/>
    </row>
    <row r="137" spans="1:6" s="140" customFormat="1" ht="15">
      <c r="A137" s="155"/>
      <c r="B137" s="183" t="s">
        <v>88</v>
      </c>
      <c r="C137" s="155"/>
      <c r="D137" s="157"/>
      <c r="E137" s="148"/>
      <c r="F137" s="148"/>
    </row>
    <row r="138" spans="1:6" s="140" customFormat="1" ht="28.5">
      <c r="A138" s="155" t="s">
        <v>102</v>
      </c>
      <c r="B138" s="154" t="s">
        <v>352</v>
      </c>
      <c r="C138" s="155" t="s">
        <v>24</v>
      </c>
      <c r="D138" s="156"/>
      <c r="E138" s="148"/>
      <c r="F138" s="148"/>
    </row>
    <row r="139" spans="1:6" s="140" customFormat="1" ht="14.25">
      <c r="A139" s="155" t="s">
        <v>236</v>
      </c>
      <c r="B139" s="154" t="s">
        <v>240</v>
      </c>
      <c r="C139" s="155" t="s">
        <v>8</v>
      </c>
      <c r="D139" s="156"/>
      <c r="E139" s="148"/>
      <c r="F139" s="148"/>
    </row>
    <row r="140" spans="1:6" s="140" customFormat="1" ht="14.25">
      <c r="A140" s="155"/>
      <c r="B140" s="154"/>
      <c r="C140" s="155"/>
      <c r="D140" s="156"/>
      <c r="E140" s="148"/>
      <c r="F140" s="148"/>
    </row>
    <row r="141" spans="1:6" s="140" customFormat="1" ht="14.25">
      <c r="A141" s="155"/>
      <c r="B141" s="154"/>
      <c r="C141" s="155"/>
      <c r="D141" s="156"/>
      <c r="E141" s="148"/>
      <c r="F141" s="148"/>
    </row>
    <row r="142" spans="1:6" s="140" customFormat="1" ht="14.25">
      <c r="A142" s="155"/>
      <c r="B142" s="154"/>
      <c r="C142" s="155"/>
      <c r="D142" s="157"/>
      <c r="E142" s="148"/>
      <c r="F142" s="148"/>
    </row>
    <row r="143" spans="1:6" ht="41.25" customHeight="1">
      <c r="A143" s="178"/>
      <c r="B143" s="210" t="s">
        <v>105</v>
      </c>
      <c r="C143" s="211"/>
      <c r="D143" s="212"/>
      <c r="E143" s="213">
        <f>F138</f>
        <v>0</v>
      </c>
      <c r="F143" s="214"/>
    </row>
    <row r="144" spans="1:6" ht="21.75" customHeight="1" thickBot="1">
      <c r="A144" s="146"/>
      <c r="B144" s="215" t="s">
        <v>57</v>
      </c>
      <c r="C144" s="215"/>
      <c r="D144" s="216"/>
      <c r="E144" s="217">
        <f>E143*0.2</f>
        <v>0</v>
      </c>
      <c r="F144" s="218"/>
    </row>
    <row r="145" spans="1:6" ht="41.25" customHeight="1" thickTop="1">
      <c r="A145" s="182"/>
      <c r="B145" s="202" t="s">
        <v>106</v>
      </c>
      <c r="C145" s="203"/>
      <c r="D145" s="204"/>
      <c r="E145" s="205">
        <f>E144*1.2</f>
        <v>0</v>
      </c>
      <c r="F145" s="206"/>
    </row>
  </sheetData>
  <sheetProtection/>
  <mergeCells count="29">
    <mergeCell ref="A111:B111"/>
    <mergeCell ref="A12:F12"/>
    <mergeCell ref="A15:F15"/>
    <mergeCell ref="A16:F16"/>
    <mergeCell ref="A18:A20"/>
    <mergeCell ref="B19:E19"/>
    <mergeCell ref="A22:F23"/>
    <mergeCell ref="A13:F13"/>
    <mergeCell ref="A93:B93"/>
    <mergeCell ref="A127:B127"/>
    <mergeCell ref="E135:F135"/>
    <mergeCell ref="A26:F26"/>
    <mergeCell ref="A54:B54"/>
    <mergeCell ref="B134:D134"/>
    <mergeCell ref="E134:F134"/>
    <mergeCell ref="A120:B120"/>
    <mergeCell ref="A65:B65"/>
    <mergeCell ref="A98:B98"/>
    <mergeCell ref="A105:B105"/>
    <mergeCell ref="B145:D145"/>
    <mergeCell ref="E145:F145"/>
    <mergeCell ref="D118:F118"/>
    <mergeCell ref="B143:D143"/>
    <mergeCell ref="E143:F143"/>
    <mergeCell ref="B144:D144"/>
    <mergeCell ref="E144:F144"/>
    <mergeCell ref="B136:D136"/>
    <mergeCell ref="E136:F136"/>
    <mergeCell ref="B135:D135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86" r:id="rId2"/>
  <headerFooter differentFirst="1" alignWithMargins="0">
    <oddHeader>&amp;L&amp;"Stylus BT,Roman Gras"&amp;11COMMUNAUTE DE COMMUNES DU PAYS D'HURIEL&amp;10
&amp;"Stylus BT,Normal"CONSTRUCTION D'UN ATELIER DE TAILLEUR DE PIERRE&amp;"Stylus BT,Roman Gras"                 &amp;R&amp;"Stylus BT,Normal"&amp;9Page 1 - &amp;P</oddHeader>
  </headerFooter>
  <rowBreaks count="2" manualBreakCount="2">
    <brk id="48" max="5" man="1"/>
    <brk id="10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4"/>
  <dimension ref="A10:I85"/>
  <sheetViews>
    <sheetView showGridLines="0" showZeros="0" zoomScale="130" zoomScaleNormal="130" zoomScaleSheetLayoutView="100" zoomScalePageLayoutView="115" workbookViewId="0" topLeftCell="A58">
      <selection activeCell="B71" sqref="B71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3.5" thickBot="1"/>
    <row r="10" spans="1:6" ht="12.75">
      <c r="A10" s="159"/>
      <c r="B10" s="160"/>
      <c r="C10" s="160"/>
      <c r="D10" s="160"/>
      <c r="E10" s="160"/>
      <c r="F10" s="161"/>
    </row>
    <row r="11" spans="1:6" ht="12.75">
      <c r="A11" s="162"/>
      <c r="B11" s="163"/>
      <c r="C11" s="163"/>
      <c r="D11" s="163"/>
      <c r="E11" s="163"/>
      <c r="F11" s="164"/>
    </row>
    <row r="12" spans="1:6" ht="23.25">
      <c r="A12" s="224" t="s">
        <v>195</v>
      </c>
      <c r="B12" s="225"/>
      <c r="C12" s="225"/>
      <c r="D12" s="225"/>
      <c r="E12" s="225"/>
      <c r="F12" s="226"/>
    </row>
    <row r="13" spans="1:6" ht="57" customHeight="1">
      <c r="A13" s="240"/>
      <c r="B13" s="241"/>
      <c r="C13" s="241"/>
      <c r="D13" s="241"/>
      <c r="E13" s="241"/>
      <c r="F13" s="242"/>
    </row>
    <row r="14" spans="1:6" ht="12.75">
      <c r="A14" s="162"/>
      <c r="B14" s="163"/>
      <c r="C14" s="163"/>
      <c r="D14" s="163"/>
      <c r="E14" s="163"/>
      <c r="F14" s="164"/>
    </row>
    <row r="15" spans="1:6" ht="34.5" customHeight="1">
      <c r="A15" s="227" t="s">
        <v>196</v>
      </c>
      <c r="B15" s="228"/>
      <c r="C15" s="228"/>
      <c r="D15" s="228"/>
      <c r="E15" s="228"/>
      <c r="F15" s="229"/>
    </row>
    <row r="16" spans="1:6" ht="17.25" customHeight="1">
      <c r="A16" s="230"/>
      <c r="B16" s="231"/>
      <c r="C16" s="231"/>
      <c r="D16" s="231"/>
      <c r="E16" s="231"/>
      <c r="F16" s="232"/>
    </row>
    <row r="17" spans="1:6" ht="13.5" thickBot="1">
      <c r="A17" s="162"/>
      <c r="B17" s="163"/>
      <c r="C17" s="163"/>
      <c r="D17" s="163"/>
      <c r="E17" s="163"/>
      <c r="F17" s="164"/>
    </row>
    <row r="18" spans="1:6" ht="12.75">
      <c r="A18" s="233" t="s">
        <v>55</v>
      </c>
      <c r="B18" s="160"/>
      <c r="C18" s="160"/>
      <c r="D18" s="160"/>
      <c r="E18" s="160"/>
      <c r="F18" s="161"/>
    </row>
    <row r="19" spans="1:6" ht="25.5" customHeight="1">
      <c r="A19" s="234"/>
      <c r="B19" s="236" t="s">
        <v>197</v>
      </c>
      <c r="C19" s="236"/>
      <c r="D19" s="236"/>
      <c r="E19" s="236"/>
      <c r="F19" s="175" t="s">
        <v>198</v>
      </c>
    </row>
    <row r="20" spans="1:6" ht="13.5" thickBot="1">
      <c r="A20" s="235"/>
      <c r="B20" s="165"/>
      <c r="C20" s="165"/>
      <c r="D20" s="165"/>
      <c r="E20" s="165"/>
      <c r="F20" s="169"/>
    </row>
    <row r="21" spans="1:6" ht="12.75">
      <c r="A21" s="171"/>
      <c r="B21" s="172"/>
      <c r="C21" s="172"/>
      <c r="D21" s="172"/>
      <c r="E21" s="172"/>
      <c r="F21" s="173"/>
    </row>
    <row r="22" spans="1:6" ht="12.75">
      <c r="A22" s="237" t="s">
        <v>345</v>
      </c>
      <c r="B22" s="238"/>
      <c r="C22" s="238"/>
      <c r="D22" s="238"/>
      <c r="E22" s="238"/>
      <c r="F22" s="239"/>
    </row>
    <row r="23" spans="1:6" ht="12.75">
      <c r="A23" s="237"/>
      <c r="B23" s="238"/>
      <c r="C23" s="238"/>
      <c r="D23" s="238"/>
      <c r="E23" s="238"/>
      <c r="F23" s="239"/>
    </row>
    <row r="24" spans="1:6" ht="13.5" thickBot="1">
      <c r="A24" s="174"/>
      <c r="B24" s="165"/>
      <c r="C24" s="165"/>
      <c r="D24" s="165"/>
      <c r="E24" s="165"/>
      <c r="F24" s="169"/>
    </row>
    <row r="25" spans="1:6" ht="12.75">
      <c r="A25" s="162"/>
      <c r="B25" s="163"/>
      <c r="C25" s="163"/>
      <c r="D25" s="163"/>
      <c r="E25" s="163"/>
      <c r="F25" s="164"/>
    </row>
    <row r="26" spans="1:6" ht="68.25" customHeight="1">
      <c r="A26" s="221" t="s">
        <v>199</v>
      </c>
      <c r="B26" s="222"/>
      <c r="C26" s="222"/>
      <c r="D26" s="222"/>
      <c r="E26" s="222"/>
      <c r="F26" s="223"/>
    </row>
    <row r="27" spans="1:6" ht="13.5" thickBot="1">
      <c r="A27" s="166"/>
      <c r="B27" s="167"/>
      <c r="C27" s="167"/>
      <c r="D27" s="167"/>
      <c r="E27" s="167"/>
      <c r="F27" s="16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spans="1:4" s="153" customFormat="1" ht="18">
      <c r="A49" s="149" t="s">
        <v>345</v>
      </c>
      <c r="B49" s="150"/>
      <c r="C49" s="151"/>
      <c r="D49" s="152"/>
    </row>
    <row r="50" ht="11.25" customHeight="1" thickBot="1">
      <c r="I50" s="137"/>
    </row>
    <row r="51" spans="1:9" s="141" customFormat="1" ht="33" customHeight="1" thickBot="1" thickTop="1">
      <c r="A51" s="179" t="s">
        <v>0</v>
      </c>
      <c r="B51" s="180" t="s">
        <v>1</v>
      </c>
      <c r="C51" s="180" t="s">
        <v>2</v>
      </c>
      <c r="D51" s="180" t="s">
        <v>3</v>
      </c>
      <c r="E51" s="180" t="s">
        <v>53</v>
      </c>
      <c r="F51" s="181" t="s">
        <v>54</v>
      </c>
      <c r="I51" s="142"/>
    </row>
    <row r="52" spans="1:6" s="140" customFormat="1" ht="15" thickTop="1">
      <c r="A52" s="155"/>
      <c r="B52" s="154"/>
      <c r="C52" s="155"/>
      <c r="D52" s="156"/>
      <c r="E52" s="148"/>
      <c r="F52" s="148"/>
    </row>
    <row r="53" spans="1:6" s="140" customFormat="1" ht="15">
      <c r="A53" s="219" t="s">
        <v>247</v>
      </c>
      <c r="B53" s="220"/>
      <c r="C53" s="155"/>
      <c r="D53" s="158"/>
      <c r="E53" s="148"/>
      <c r="F53" s="148"/>
    </row>
    <row r="54" spans="1:6" s="140" customFormat="1" ht="14.25">
      <c r="A54" s="155" t="s">
        <v>248</v>
      </c>
      <c r="B54" s="154" t="s">
        <v>112</v>
      </c>
      <c r="C54" s="155" t="s">
        <v>2</v>
      </c>
      <c r="D54" s="194">
        <v>4</v>
      </c>
      <c r="E54" s="193"/>
      <c r="F54" s="148"/>
    </row>
    <row r="55" spans="1:6" s="140" customFormat="1" ht="14.25">
      <c r="A55" s="155" t="s">
        <v>249</v>
      </c>
      <c r="B55" s="154" t="s">
        <v>114</v>
      </c>
      <c r="C55" s="155" t="s">
        <v>8</v>
      </c>
      <c r="D55" s="156"/>
      <c r="E55" s="148"/>
      <c r="F55" s="148"/>
    </row>
    <row r="56" spans="1:6" s="140" customFormat="1" ht="14.25">
      <c r="A56" s="155" t="s">
        <v>250</v>
      </c>
      <c r="B56" s="154" t="s">
        <v>252</v>
      </c>
      <c r="C56" s="155" t="s">
        <v>56</v>
      </c>
      <c r="D56" s="157">
        <v>2</v>
      </c>
      <c r="E56" s="148"/>
      <c r="F56" s="148"/>
    </row>
    <row r="57" spans="1:6" s="140" customFormat="1" ht="14.25">
      <c r="A57" s="155" t="s">
        <v>251</v>
      </c>
      <c r="B57" s="154" t="s">
        <v>117</v>
      </c>
      <c r="C57" s="155" t="s">
        <v>56</v>
      </c>
      <c r="D57" s="157">
        <v>1</v>
      </c>
      <c r="E57" s="148"/>
      <c r="F57" s="148"/>
    </row>
    <row r="58" spans="1:6" s="140" customFormat="1" ht="14.25">
      <c r="A58" s="155"/>
      <c r="B58" s="154"/>
      <c r="C58" s="155"/>
      <c r="D58" s="156"/>
      <c r="E58" s="148"/>
      <c r="F58" s="148"/>
    </row>
    <row r="59" spans="1:6" s="140" customFormat="1" ht="15">
      <c r="A59" s="219" t="s">
        <v>253</v>
      </c>
      <c r="B59" s="220"/>
      <c r="C59" s="155"/>
      <c r="D59" s="158"/>
      <c r="E59" s="148"/>
      <c r="F59" s="148"/>
    </row>
    <row r="60" spans="1:6" s="140" customFormat="1" ht="14.25">
      <c r="A60" s="155" t="s">
        <v>111</v>
      </c>
      <c r="B60" s="154" t="s">
        <v>254</v>
      </c>
      <c r="C60" s="155" t="s">
        <v>24</v>
      </c>
      <c r="D60" s="156"/>
      <c r="E60" s="148"/>
      <c r="F60" s="148"/>
    </row>
    <row r="61" spans="1:6" s="140" customFormat="1" ht="14.25">
      <c r="A61" s="155" t="s">
        <v>113</v>
      </c>
      <c r="B61" s="154" t="s">
        <v>120</v>
      </c>
      <c r="C61" s="155" t="s">
        <v>8</v>
      </c>
      <c r="D61" s="156">
        <v>20.3</v>
      </c>
      <c r="E61" s="157"/>
      <c r="F61" s="148"/>
    </row>
    <row r="62" spans="1:6" s="140" customFormat="1" ht="14.25">
      <c r="A62" s="155" t="s">
        <v>115</v>
      </c>
      <c r="B62" s="154" t="s">
        <v>255</v>
      </c>
      <c r="C62" s="155" t="s">
        <v>8</v>
      </c>
      <c r="D62" s="156">
        <v>29.2</v>
      </c>
      <c r="E62" s="157"/>
      <c r="F62" s="148"/>
    </row>
    <row r="63" spans="1:6" s="140" customFormat="1" ht="14.25">
      <c r="A63" s="155" t="s">
        <v>116</v>
      </c>
      <c r="B63" s="154" t="s">
        <v>256</v>
      </c>
      <c r="C63" s="155" t="s">
        <v>8</v>
      </c>
      <c r="D63" s="156">
        <v>40.6</v>
      </c>
      <c r="E63" s="157"/>
      <c r="F63" s="148"/>
    </row>
    <row r="64" spans="1:6" s="140" customFormat="1" ht="14.25">
      <c r="A64" s="155" t="s">
        <v>122</v>
      </c>
      <c r="B64" s="154" t="s">
        <v>257</v>
      </c>
      <c r="C64" s="155" t="s">
        <v>24</v>
      </c>
      <c r="D64" s="156"/>
      <c r="E64" s="157"/>
      <c r="F64" s="148"/>
    </row>
    <row r="65" spans="1:6" s="140" customFormat="1" ht="14.25">
      <c r="A65" s="155"/>
      <c r="B65" s="154"/>
      <c r="C65" s="155"/>
      <c r="D65" s="156"/>
      <c r="E65" s="148"/>
      <c r="F65" s="148"/>
    </row>
    <row r="66" spans="1:6" s="140" customFormat="1" ht="15">
      <c r="A66" s="219" t="s">
        <v>258</v>
      </c>
      <c r="B66" s="220"/>
      <c r="C66" s="155"/>
      <c r="D66" s="158"/>
      <c r="E66" s="148"/>
      <c r="F66" s="148"/>
    </row>
    <row r="67" spans="1:6" s="140" customFormat="1" ht="14.25">
      <c r="A67" s="155" t="s">
        <v>353</v>
      </c>
      <c r="B67" s="154" t="s">
        <v>260</v>
      </c>
      <c r="C67" s="155" t="s">
        <v>8</v>
      </c>
      <c r="D67" s="156">
        <v>40.6</v>
      </c>
      <c r="E67" s="148"/>
      <c r="F67" s="148"/>
    </row>
    <row r="68" spans="1:6" s="140" customFormat="1" ht="14.25">
      <c r="A68" s="155" t="s">
        <v>354</v>
      </c>
      <c r="B68" s="154" t="s">
        <v>355</v>
      </c>
      <c r="C68" s="155" t="s">
        <v>2</v>
      </c>
      <c r="D68" s="157">
        <v>4</v>
      </c>
      <c r="E68" s="148"/>
      <c r="F68" s="148"/>
    </row>
    <row r="69" spans="1:6" s="140" customFormat="1" ht="14.25">
      <c r="A69" s="155" t="s">
        <v>358</v>
      </c>
      <c r="B69" s="154" t="s">
        <v>121</v>
      </c>
      <c r="C69" s="155" t="s">
        <v>8</v>
      </c>
      <c r="D69" s="156">
        <v>13.6</v>
      </c>
      <c r="E69" s="148"/>
      <c r="F69" s="148"/>
    </row>
    <row r="70" spans="1:6" s="140" customFormat="1" ht="14.25">
      <c r="A70" s="155" t="s">
        <v>359</v>
      </c>
      <c r="B70" s="154" t="s">
        <v>360</v>
      </c>
      <c r="C70" s="155" t="s">
        <v>2</v>
      </c>
      <c r="D70" s="157">
        <v>4</v>
      </c>
      <c r="E70" s="148"/>
      <c r="F70" s="148"/>
    </row>
    <row r="71" spans="1:6" s="140" customFormat="1" ht="14.25">
      <c r="A71" s="155" t="s">
        <v>259</v>
      </c>
      <c r="B71" s="154" t="s">
        <v>261</v>
      </c>
      <c r="C71" s="155" t="s">
        <v>2</v>
      </c>
      <c r="D71" s="157">
        <v>4</v>
      </c>
      <c r="E71" s="148"/>
      <c r="F71" s="148"/>
    </row>
    <row r="72" spans="1:6" s="140" customFormat="1" ht="14.25">
      <c r="A72" s="155"/>
      <c r="B72" s="154"/>
      <c r="C72" s="155"/>
      <c r="D72" s="156"/>
      <c r="E72" s="148"/>
      <c r="F72" s="148"/>
    </row>
    <row r="73" spans="1:6" s="140" customFormat="1" ht="15">
      <c r="A73" s="219" t="s">
        <v>262</v>
      </c>
      <c r="B73" s="220"/>
      <c r="C73" s="155"/>
      <c r="D73" s="158"/>
      <c r="E73" s="148"/>
      <c r="F73" s="148"/>
    </row>
    <row r="74" spans="1:6" s="140" customFormat="1" ht="14.25">
      <c r="A74" s="155" t="s">
        <v>118</v>
      </c>
      <c r="B74" s="154" t="s">
        <v>264</v>
      </c>
      <c r="C74" s="155"/>
      <c r="D74" s="156"/>
      <c r="E74" s="148"/>
      <c r="F74" s="148"/>
    </row>
    <row r="75" spans="1:6" s="140" customFormat="1" ht="14.25">
      <c r="A75" s="155"/>
      <c r="B75" s="170" t="s">
        <v>356</v>
      </c>
      <c r="C75" s="155" t="s">
        <v>24</v>
      </c>
      <c r="D75" s="156"/>
      <c r="E75" s="148"/>
      <c r="F75" s="148"/>
    </row>
    <row r="76" spans="1:6" s="140" customFormat="1" ht="14.25">
      <c r="A76" s="155"/>
      <c r="B76" s="170" t="s">
        <v>357</v>
      </c>
      <c r="C76" s="155" t="s">
        <v>24</v>
      </c>
      <c r="D76" s="156"/>
      <c r="E76" s="148"/>
      <c r="F76" s="148"/>
    </row>
    <row r="77" spans="1:6" s="140" customFormat="1" ht="14.25">
      <c r="A77" s="155" t="s">
        <v>119</v>
      </c>
      <c r="B77" s="154" t="s">
        <v>265</v>
      </c>
      <c r="C77" s="155" t="s">
        <v>24</v>
      </c>
      <c r="D77" s="156"/>
      <c r="E77" s="148"/>
      <c r="F77" s="148"/>
    </row>
    <row r="78" spans="1:6" s="140" customFormat="1" ht="14.25">
      <c r="A78" s="155" t="s">
        <v>263</v>
      </c>
      <c r="B78" s="154" t="s">
        <v>266</v>
      </c>
      <c r="C78" s="155" t="s">
        <v>8</v>
      </c>
      <c r="D78" s="156">
        <v>71</v>
      </c>
      <c r="E78" s="148"/>
      <c r="F78" s="148"/>
    </row>
    <row r="79" spans="1:6" s="140" customFormat="1" ht="14.25">
      <c r="A79" s="155"/>
      <c r="B79" s="154"/>
      <c r="C79" s="155"/>
      <c r="D79" s="156"/>
      <c r="E79" s="148"/>
      <c r="F79" s="148"/>
    </row>
    <row r="80" spans="1:6" s="140" customFormat="1" ht="14.25">
      <c r="A80" s="155"/>
      <c r="B80" s="154"/>
      <c r="C80" s="155"/>
      <c r="D80" s="156"/>
      <c r="E80" s="148"/>
      <c r="F80" s="148"/>
    </row>
    <row r="81" spans="1:6" s="140" customFormat="1" ht="14.25">
      <c r="A81" s="155"/>
      <c r="B81" s="154"/>
      <c r="C81" s="155"/>
      <c r="D81" s="157"/>
      <c r="E81" s="148"/>
      <c r="F81" s="148"/>
    </row>
    <row r="82" spans="1:6" ht="14.25">
      <c r="A82" s="147"/>
      <c r="B82" s="176"/>
      <c r="C82" s="177"/>
      <c r="D82" s="145"/>
      <c r="E82" s="143"/>
      <c r="F82" s="144"/>
    </row>
    <row r="83" spans="1:6" ht="22.5" customHeight="1">
      <c r="A83" s="178"/>
      <c r="B83" s="211" t="s">
        <v>109</v>
      </c>
      <c r="C83" s="211"/>
      <c r="D83" s="212"/>
      <c r="E83" s="213">
        <f>SUM(F82:F82)</f>
        <v>0</v>
      </c>
      <c r="F83" s="214"/>
    </row>
    <row r="84" spans="1:6" ht="23.25" customHeight="1" thickBot="1">
      <c r="A84" s="146"/>
      <c r="B84" s="215" t="s">
        <v>57</v>
      </c>
      <c r="C84" s="215"/>
      <c r="D84" s="216"/>
      <c r="E84" s="217">
        <f>E83*0.2</f>
        <v>0</v>
      </c>
      <c r="F84" s="218"/>
    </row>
    <row r="85" spans="1:6" ht="36.75" customHeight="1" thickTop="1">
      <c r="A85" s="182"/>
      <c r="B85" s="203" t="s">
        <v>110</v>
      </c>
      <c r="C85" s="203"/>
      <c r="D85" s="204"/>
      <c r="E85" s="205">
        <f>E84*1.2</f>
        <v>0</v>
      </c>
      <c r="F85" s="206"/>
    </row>
  </sheetData>
  <sheetProtection/>
  <mergeCells count="18">
    <mergeCell ref="E84:F84"/>
    <mergeCell ref="A13:F13"/>
    <mergeCell ref="A12:F12"/>
    <mergeCell ref="A15:F15"/>
    <mergeCell ref="A16:F16"/>
    <mergeCell ref="A18:A20"/>
    <mergeCell ref="B19:E19"/>
    <mergeCell ref="A73:B73"/>
    <mergeCell ref="B85:D85"/>
    <mergeCell ref="E85:F85"/>
    <mergeCell ref="B83:D83"/>
    <mergeCell ref="E83:F83"/>
    <mergeCell ref="B84:D84"/>
    <mergeCell ref="A22:F23"/>
    <mergeCell ref="A26:F26"/>
    <mergeCell ref="A53:B53"/>
    <mergeCell ref="A59:B59"/>
    <mergeCell ref="A66:B66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95" r:id="rId2"/>
  <headerFooter differentFirst="1" alignWithMargins="0">
    <oddHeader>&amp;L&amp;"Stylus BT,Roman Gras"&amp;11COMMUNAUTE DE COMMUNES DU PAYS D'HURIEL&amp;10
&amp;"Stylus BT,Normal"CONSTRUCTION D'UN ATELIER DE TAILLEUR DE PIERRE  &amp;"Stylus BT,Roman Gras"  &amp;R&amp;"Stylus BT,Normal"&amp;9Page 2 - &amp;P</oddHeader>
  </headerFooter>
  <rowBreaks count="1" manualBreakCount="1">
    <brk id="4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5"/>
  <dimension ref="A7:I84"/>
  <sheetViews>
    <sheetView showGridLines="0" showZeros="0" zoomScale="130" zoomScaleNormal="130" zoomScaleSheetLayoutView="100" zoomScalePageLayoutView="115" workbookViewId="0" topLeftCell="A52">
      <selection activeCell="A80" sqref="A80:IV80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3.5" thickBot="1"/>
    <row r="7" spans="1:6" ht="12.75">
      <c r="A7" s="159"/>
      <c r="B7" s="160"/>
      <c r="C7" s="160"/>
      <c r="D7" s="160"/>
      <c r="E7" s="160"/>
      <c r="F7" s="161"/>
    </row>
    <row r="8" spans="1:6" ht="12.75">
      <c r="A8" s="162"/>
      <c r="B8" s="163"/>
      <c r="C8" s="163"/>
      <c r="D8" s="163"/>
      <c r="E8" s="163"/>
      <c r="F8" s="164"/>
    </row>
    <row r="9" spans="1:6" ht="23.25">
      <c r="A9" s="224" t="s">
        <v>195</v>
      </c>
      <c r="B9" s="225"/>
      <c r="C9" s="225"/>
      <c r="D9" s="225"/>
      <c r="E9" s="225"/>
      <c r="F9" s="226"/>
    </row>
    <row r="10" spans="1:6" ht="57" customHeight="1">
      <c r="A10" s="240"/>
      <c r="B10" s="241"/>
      <c r="C10" s="241"/>
      <c r="D10" s="241"/>
      <c r="E10" s="241"/>
      <c r="F10" s="242"/>
    </row>
    <row r="11" spans="1:6" ht="12.75">
      <c r="A11" s="162"/>
      <c r="B11" s="163"/>
      <c r="C11" s="163"/>
      <c r="D11" s="163"/>
      <c r="E11" s="163"/>
      <c r="F11" s="164"/>
    </row>
    <row r="12" spans="1:6" ht="34.5" customHeight="1">
      <c r="A12" s="227" t="s">
        <v>196</v>
      </c>
      <c r="B12" s="228"/>
      <c r="C12" s="228"/>
      <c r="D12" s="228"/>
      <c r="E12" s="228"/>
      <c r="F12" s="229"/>
    </row>
    <row r="13" spans="1:6" ht="17.25" customHeight="1">
      <c r="A13" s="230"/>
      <c r="B13" s="231"/>
      <c r="C13" s="231"/>
      <c r="D13" s="231"/>
      <c r="E13" s="231"/>
      <c r="F13" s="232"/>
    </row>
    <row r="14" spans="1:6" ht="13.5" thickBot="1">
      <c r="A14" s="162"/>
      <c r="B14" s="163"/>
      <c r="C14" s="163"/>
      <c r="D14" s="163"/>
      <c r="E14" s="163"/>
      <c r="F14" s="164"/>
    </row>
    <row r="15" spans="1:6" ht="12.75">
      <c r="A15" s="233" t="s">
        <v>55</v>
      </c>
      <c r="B15" s="160"/>
      <c r="C15" s="160"/>
      <c r="D15" s="160"/>
      <c r="E15" s="160"/>
      <c r="F15" s="161"/>
    </row>
    <row r="16" spans="1:6" ht="25.5" customHeight="1">
      <c r="A16" s="234"/>
      <c r="B16" s="236" t="s">
        <v>197</v>
      </c>
      <c r="C16" s="236"/>
      <c r="D16" s="236"/>
      <c r="E16" s="236"/>
      <c r="F16" s="175" t="s">
        <v>198</v>
      </c>
    </row>
    <row r="17" spans="1:6" ht="13.5" thickBot="1">
      <c r="A17" s="235"/>
      <c r="B17" s="165"/>
      <c r="C17" s="165"/>
      <c r="D17" s="165"/>
      <c r="E17" s="165"/>
      <c r="F17" s="169"/>
    </row>
    <row r="18" spans="1:6" ht="12.75">
      <c r="A18" s="171"/>
      <c r="B18" s="172"/>
      <c r="C18" s="172"/>
      <c r="D18" s="172"/>
      <c r="E18" s="172"/>
      <c r="F18" s="173"/>
    </row>
    <row r="19" spans="1:6" ht="12.75">
      <c r="A19" s="243" t="s">
        <v>267</v>
      </c>
      <c r="B19" s="238"/>
      <c r="C19" s="238"/>
      <c r="D19" s="238"/>
      <c r="E19" s="238"/>
      <c r="F19" s="239"/>
    </row>
    <row r="20" spans="1:6" ht="39" customHeight="1">
      <c r="A20" s="237"/>
      <c r="B20" s="238"/>
      <c r="C20" s="238"/>
      <c r="D20" s="238"/>
      <c r="E20" s="238"/>
      <c r="F20" s="239"/>
    </row>
    <row r="21" spans="1:6" ht="13.5" thickBot="1">
      <c r="A21" s="174"/>
      <c r="B21" s="165"/>
      <c r="C21" s="165"/>
      <c r="D21" s="165"/>
      <c r="E21" s="165"/>
      <c r="F21" s="169"/>
    </row>
    <row r="22" spans="1:6" ht="12.75">
      <c r="A22" s="162"/>
      <c r="B22" s="163"/>
      <c r="C22" s="163"/>
      <c r="D22" s="163"/>
      <c r="E22" s="163"/>
      <c r="F22" s="164"/>
    </row>
    <row r="23" spans="1:6" ht="68.25" customHeight="1">
      <c r="A23" s="221" t="s">
        <v>199</v>
      </c>
      <c r="B23" s="222"/>
      <c r="C23" s="222"/>
      <c r="D23" s="222"/>
      <c r="E23" s="222"/>
      <c r="F23" s="223"/>
    </row>
    <row r="24" spans="1:6" ht="13.5" thickBot="1">
      <c r="A24" s="166"/>
      <c r="B24" s="167"/>
      <c r="C24" s="167"/>
      <c r="D24" s="167"/>
      <c r="E24" s="167"/>
      <c r="F24" s="168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8" spans="1:6" s="153" customFormat="1" ht="42" customHeight="1">
      <c r="A48" s="244" t="s">
        <v>267</v>
      </c>
      <c r="B48" s="244"/>
      <c r="C48" s="244"/>
      <c r="D48" s="244"/>
      <c r="E48" s="244"/>
      <c r="F48" s="244"/>
    </row>
    <row r="49" ht="11.25" customHeight="1" thickBot="1">
      <c r="I49" s="137"/>
    </row>
    <row r="50" spans="1:9" s="141" customFormat="1" ht="33" customHeight="1" thickBot="1" thickTop="1">
      <c r="A50" s="179" t="s">
        <v>0</v>
      </c>
      <c r="B50" s="180" t="s">
        <v>1</v>
      </c>
      <c r="C50" s="180" t="s">
        <v>2</v>
      </c>
      <c r="D50" s="180" t="s">
        <v>3</v>
      </c>
      <c r="E50" s="180" t="s">
        <v>53</v>
      </c>
      <c r="F50" s="181" t="s">
        <v>54</v>
      </c>
      <c r="I50" s="142"/>
    </row>
    <row r="51" spans="1:6" s="140" customFormat="1" ht="15" thickTop="1">
      <c r="A51" s="155"/>
      <c r="B51" s="154"/>
      <c r="C51" s="155"/>
      <c r="D51" s="156"/>
      <c r="E51" s="148"/>
      <c r="F51" s="148"/>
    </row>
    <row r="52" spans="1:6" s="140" customFormat="1" ht="15">
      <c r="A52" s="219" t="s">
        <v>268</v>
      </c>
      <c r="B52" s="220"/>
      <c r="C52" s="155"/>
      <c r="D52" s="158"/>
      <c r="E52" s="148"/>
      <c r="F52" s="148"/>
    </row>
    <row r="53" spans="1:6" s="140" customFormat="1" ht="14.25">
      <c r="A53" s="155" t="s">
        <v>269</v>
      </c>
      <c r="B53" s="154" t="s">
        <v>272</v>
      </c>
      <c r="C53" s="155" t="s">
        <v>2</v>
      </c>
      <c r="D53" s="157">
        <v>1</v>
      </c>
      <c r="E53" s="148"/>
      <c r="F53" s="148"/>
    </row>
    <row r="54" spans="1:6" s="140" customFormat="1" ht="14.25">
      <c r="A54" s="155" t="s">
        <v>270</v>
      </c>
      <c r="B54" s="154" t="s">
        <v>271</v>
      </c>
      <c r="C54" s="155"/>
      <c r="D54" s="156"/>
      <c r="E54" s="148"/>
      <c r="F54" s="148"/>
    </row>
    <row r="55" spans="1:6" s="140" customFormat="1" ht="14.25">
      <c r="A55" s="155"/>
      <c r="B55" s="170" t="s">
        <v>273</v>
      </c>
      <c r="C55" s="155" t="s">
        <v>2</v>
      </c>
      <c r="D55" s="157">
        <v>2</v>
      </c>
      <c r="E55" s="148"/>
      <c r="F55" s="148"/>
    </row>
    <row r="56" spans="1:6" s="140" customFormat="1" ht="14.25">
      <c r="A56" s="155"/>
      <c r="B56" s="170" t="s">
        <v>274</v>
      </c>
      <c r="C56" s="155" t="s">
        <v>2</v>
      </c>
      <c r="D56" s="157">
        <v>1</v>
      </c>
      <c r="E56" s="148"/>
      <c r="F56" s="148"/>
    </row>
    <row r="57" spans="1:6" s="140" customFormat="1" ht="14.25">
      <c r="A57" s="155" t="s">
        <v>275</v>
      </c>
      <c r="B57" s="154" t="s">
        <v>276</v>
      </c>
      <c r="C57" s="155"/>
      <c r="D57" s="156"/>
      <c r="E57" s="148"/>
      <c r="F57" s="148"/>
    </row>
    <row r="58" spans="1:6" s="140" customFormat="1" ht="14.25">
      <c r="A58" s="155"/>
      <c r="B58" s="170" t="s">
        <v>277</v>
      </c>
      <c r="C58" s="155" t="s">
        <v>2</v>
      </c>
      <c r="D58" s="157">
        <v>1</v>
      </c>
      <c r="E58" s="192"/>
      <c r="F58" s="148"/>
    </row>
    <row r="59" spans="1:6" s="140" customFormat="1" ht="14.25">
      <c r="A59" s="155"/>
      <c r="B59" s="154"/>
      <c r="C59" s="155"/>
      <c r="D59" s="156"/>
      <c r="E59" s="148"/>
      <c r="F59" s="148"/>
    </row>
    <row r="60" spans="1:6" s="140" customFormat="1" ht="15">
      <c r="A60" s="219" t="s">
        <v>278</v>
      </c>
      <c r="B60" s="220"/>
      <c r="C60" s="155"/>
      <c r="D60" s="158"/>
      <c r="E60" s="148"/>
      <c r="F60" s="148"/>
    </row>
    <row r="61" spans="1:6" s="140" customFormat="1" ht="14.25">
      <c r="A61" s="155" t="s">
        <v>141</v>
      </c>
      <c r="B61" s="154" t="s">
        <v>279</v>
      </c>
      <c r="C61" s="155" t="s">
        <v>2</v>
      </c>
      <c r="D61" s="157">
        <v>1</v>
      </c>
      <c r="E61" s="148"/>
      <c r="F61" s="148"/>
    </row>
    <row r="62" spans="1:6" s="140" customFormat="1" ht="14.25">
      <c r="A62" s="155" t="s">
        <v>280</v>
      </c>
      <c r="B62" s="154" t="s">
        <v>281</v>
      </c>
      <c r="C62" s="155" t="s">
        <v>2</v>
      </c>
      <c r="D62" s="157">
        <v>1</v>
      </c>
      <c r="E62" s="148"/>
      <c r="F62" s="148"/>
    </row>
    <row r="63" spans="1:6" s="140" customFormat="1" ht="14.25">
      <c r="A63" s="155"/>
      <c r="B63" s="154"/>
      <c r="C63" s="155"/>
      <c r="D63" s="156"/>
      <c r="E63" s="148"/>
      <c r="F63" s="148"/>
    </row>
    <row r="64" spans="1:6" s="140" customFormat="1" ht="15">
      <c r="A64" s="219" t="s">
        <v>282</v>
      </c>
      <c r="B64" s="220"/>
      <c r="C64" s="155"/>
      <c r="D64" s="158"/>
      <c r="E64" s="148"/>
      <c r="F64" s="148"/>
    </row>
    <row r="65" spans="1:6" s="140" customFormat="1" ht="14.25">
      <c r="A65" s="155" t="s">
        <v>142</v>
      </c>
      <c r="B65" s="154" t="s">
        <v>361</v>
      </c>
      <c r="C65" s="155"/>
      <c r="D65" s="156"/>
      <c r="E65" s="148"/>
      <c r="F65" s="148"/>
    </row>
    <row r="66" spans="1:6" s="140" customFormat="1" ht="14.25">
      <c r="A66" s="155"/>
      <c r="B66" s="170" t="s">
        <v>283</v>
      </c>
      <c r="C66" s="155" t="s">
        <v>2</v>
      </c>
      <c r="D66" s="157">
        <v>3</v>
      </c>
      <c r="E66" s="148"/>
      <c r="F66" s="148"/>
    </row>
    <row r="67" spans="1:6" s="140" customFormat="1" ht="28.5">
      <c r="A67" s="155"/>
      <c r="B67" s="170" t="s">
        <v>362</v>
      </c>
      <c r="C67" s="155" t="s">
        <v>2</v>
      </c>
      <c r="D67" s="157">
        <v>1</v>
      </c>
      <c r="E67" s="148"/>
      <c r="F67" s="148"/>
    </row>
    <row r="68" spans="1:6" s="140" customFormat="1" ht="14.25">
      <c r="A68" s="155" t="s">
        <v>284</v>
      </c>
      <c r="B68" s="154" t="s">
        <v>285</v>
      </c>
      <c r="C68" s="155" t="s">
        <v>162</v>
      </c>
      <c r="D68" s="157"/>
      <c r="E68" s="148"/>
      <c r="F68" s="148"/>
    </row>
    <row r="69" spans="1:6" s="140" customFormat="1" ht="14.25">
      <c r="A69" s="155"/>
      <c r="B69" s="154"/>
      <c r="C69" s="155"/>
      <c r="D69" s="157"/>
      <c r="E69" s="148"/>
      <c r="F69" s="148"/>
    </row>
    <row r="70" spans="1:6" s="140" customFormat="1" ht="15">
      <c r="A70" s="219" t="s">
        <v>286</v>
      </c>
      <c r="B70" s="220"/>
      <c r="C70" s="155"/>
      <c r="D70" s="158"/>
      <c r="E70" s="148"/>
      <c r="F70" s="148"/>
    </row>
    <row r="71" spans="1:6" s="140" customFormat="1" ht="14.25">
      <c r="A71" s="155" t="s">
        <v>287</v>
      </c>
      <c r="B71" s="154" t="s">
        <v>143</v>
      </c>
      <c r="C71" s="155" t="s">
        <v>2</v>
      </c>
      <c r="D71" s="157">
        <v>4</v>
      </c>
      <c r="E71" s="148"/>
      <c r="F71" s="148"/>
    </row>
    <row r="72" spans="1:6" s="140" customFormat="1" ht="14.25">
      <c r="A72" s="155" t="s">
        <v>288</v>
      </c>
      <c r="B72" s="154" t="s">
        <v>291</v>
      </c>
      <c r="C72" s="155" t="s">
        <v>2</v>
      </c>
      <c r="D72" s="157">
        <v>1</v>
      </c>
      <c r="E72" s="148"/>
      <c r="F72" s="148"/>
    </row>
    <row r="73" spans="1:6" s="140" customFormat="1" ht="14.25">
      <c r="A73" s="155" t="s">
        <v>289</v>
      </c>
      <c r="B73" s="154" t="s">
        <v>290</v>
      </c>
      <c r="C73" s="155" t="s">
        <v>2</v>
      </c>
      <c r="D73" s="157">
        <v>1</v>
      </c>
      <c r="E73" s="148"/>
      <c r="F73" s="148"/>
    </row>
    <row r="74" spans="1:6" s="140" customFormat="1" ht="14.25">
      <c r="A74" s="155"/>
      <c r="B74" s="154"/>
      <c r="C74" s="155"/>
      <c r="D74" s="156"/>
      <c r="E74" s="148"/>
      <c r="F74" s="148"/>
    </row>
    <row r="75" spans="1:6" s="140" customFormat="1" ht="15">
      <c r="A75" s="219" t="s">
        <v>292</v>
      </c>
      <c r="B75" s="220"/>
      <c r="C75" s="155"/>
      <c r="D75" s="158"/>
      <c r="E75" s="148"/>
      <c r="F75" s="148"/>
    </row>
    <row r="76" spans="1:6" s="140" customFormat="1" ht="16.5">
      <c r="A76" s="155" t="s">
        <v>293</v>
      </c>
      <c r="B76" s="154" t="s">
        <v>144</v>
      </c>
      <c r="C76" s="155" t="s">
        <v>66</v>
      </c>
      <c r="D76" s="156"/>
      <c r="E76" s="148"/>
      <c r="F76" s="148"/>
    </row>
    <row r="77" spans="1:6" s="140" customFormat="1" ht="14.25">
      <c r="A77" s="155" t="s">
        <v>294</v>
      </c>
      <c r="B77" s="154" t="s">
        <v>145</v>
      </c>
      <c r="C77" s="155" t="s">
        <v>24</v>
      </c>
      <c r="D77" s="156">
        <v>27</v>
      </c>
      <c r="E77" s="148"/>
      <c r="F77" s="148"/>
    </row>
    <row r="78" spans="1:6" s="140" customFormat="1" ht="14.25">
      <c r="A78" s="155"/>
      <c r="B78" s="154"/>
      <c r="C78" s="155"/>
      <c r="D78" s="156"/>
      <c r="E78" s="148"/>
      <c r="F78" s="148"/>
    </row>
    <row r="79" spans="1:6" s="140" customFormat="1" ht="14.25">
      <c r="A79" s="155"/>
      <c r="B79" s="154"/>
      <c r="C79" s="155"/>
      <c r="D79" s="156"/>
      <c r="E79" s="148"/>
      <c r="F79" s="148"/>
    </row>
    <row r="80" spans="1:6" s="140" customFormat="1" ht="14.25">
      <c r="A80" s="155"/>
      <c r="B80" s="154"/>
      <c r="C80" s="155"/>
      <c r="D80" s="157"/>
      <c r="E80" s="148"/>
      <c r="F80" s="148"/>
    </row>
    <row r="81" spans="1:6" ht="14.25">
      <c r="A81" s="147"/>
      <c r="B81" s="176"/>
      <c r="C81" s="177"/>
      <c r="D81" s="145"/>
      <c r="E81" s="143"/>
      <c r="F81" s="144"/>
    </row>
    <row r="82" spans="1:6" ht="22.5" customHeight="1">
      <c r="A82" s="178"/>
      <c r="B82" s="211" t="s">
        <v>123</v>
      </c>
      <c r="C82" s="211"/>
      <c r="D82" s="212"/>
      <c r="E82" s="213">
        <f>SUM(F81:F81)</f>
        <v>0</v>
      </c>
      <c r="F82" s="214"/>
    </row>
    <row r="83" spans="1:6" ht="23.25" customHeight="1" thickBot="1">
      <c r="A83" s="146"/>
      <c r="B83" s="215" t="s">
        <v>57</v>
      </c>
      <c r="C83" s="215"/>
      <c r="D83" s="216"/>
      <c r="E83" s="217">
        <f>E82*0.2</f>
        <v>0</v>
      </c>
      <c r="F83" s="218"/>
    </row>
    <row r="84" spans="1:6" ht="36.75" customHeight="1" thickTop="1">
      <c r="A84" s="182"/>
      <c r="B84" s="203" t="s">
        <v>124</v>
      </c>
      <c r="C84" s="203"/>
      <c r="D84" s="204"/>
      <c r="E84" s="205">
        <f>E83*1.2</f>
        <v>0</v>
      </c>
      <c r="F84" s="206"/>
    </row>
    <row r="85" ht="41.25" customHeight="1"/>
  </sheetData>
  <sheetProtection/>
  <mergeCells count="20">
    <mergeCell ref="A23:F23"/>
    <mergeCell ref="A48:F48"/>
    <mergeCell ref="A12:F12"/>
    <mergeCell ref="B83:D83"/>
    <mergeCell ref="E83:F83"/>
    <mergeCell ref="B84:D84"/>
    <mergeCell ref="E84:F84"/>
    <mergeCell ref="A52:B52"/>
    <mergeCell ref="A60:B60"/>
    <mergeCell ref="A64:B64"/>
    <mergeCell ref="B82:D82"/>
    <mergeCell ref="E82:F82"/>
    <mergeCell ref="A70:B70"/>
    <mergeCell ref="A75:B75"/>
    <mergeCell ref="A9:F9"/>
    <mergeCell ref="A10:F10"/>
    <mergeCell ref="A13:F13"/>
    <mergeCell ref="A15:A17"/>
    <mergeCell ref="B16:E16"/>
    <mergeCell ref="A19:F20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95" r:id="rId2"/>
  <headerFooter differentFirst="1" alignWithMargins="0">
    <oddHeader>&amp;L&amp;"Stylus BT,Roman Gras"&amp;11COMMUNAUTE DE COMMUNES DU PAYS D'HURIEL&amp;"Stylus BT,Normal"&amp;10
CONSTRUCTION D'UN ATELIER DE TAILLEUR DE PIERRE  &amp;"Arial,Normal"  &amp;R&amp;"Stylus BT,Normal"&amp;9Page 3 - &amp;P</oddHeader>
  </headerFooter>
  <rowBreaks count="1" manualBreakCount="1">
    <brk id="4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6"/>
  <dimension ref="A10:I77"/>
  <sheetViews>
    <sheetView showGridLines="0" showZeros="0" zoomScale="130" zoomScaleNormal="130" zoomScaleSheetLayoutView="100" zoomScalePageLayoutView="115" workbookViewId="0" topLeftCell="A45">
      <selection activeCell="B59" sqref="B59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3.5" thickBot="1"/>
    <row r="10" spans="1:6" ht="12.75">
      <c r="A10" s="159"/>
      <c r="B10" s="160"/>
      <c r="C10" s="160"/>
      <c r="D10" s="160"/>
      <c r="E10" s="160"/>
      <c r="F10" s="161"/>
    </row>
    <row r="11" spans="1:6" ht="12.75">
      <c r="A11" s="162"/>
      <c r="B11" s="163"/>
      <c r="C11" s="163"/>
      <c r="D11" s="163"/>
      <c r="E11" s="163"/>
      <c r="F11" s="164"/>
    </row>
    <row r="12" spans="1:6" ht="23.25">
      <c r="A12" s="224" t="s">
        <v>195</v>
      </c>
      <c r="B12" s="225"/>
      <c r="C12" s="225"/>
      <c r="D12" s="225"/>
      <c r="E12" s="225"/>
      <c r="F12" s="226"/>
    </row>
    <row r="13" spans="1:6" ht="57" customHeight="1">
      <c r="A13" s="240"/>
      <c r="B13" s="241"/>
      <c r="C13" s="241"/>
      <c r="D13" s="241"/>
      <c r="E13" s="241"/>
      <c r="F13" s="242"/>
    </row>
    <row r="14" spans="1:6" ht="12.75">
      <c r="A14" s="162"/>
      <c r="B14" s="163"/>
      <c r="C14" s="163"/>
      <c r="D14" s="163"/>
      <c r="E14" s="163"/>
      <c r="F14" s="164"/>
    </row>
    <row r="15" spans="1:6" ht="34.5" customHeight="1">
      <c r="A15" s="227" t="s">
        <v>196</v>
      </c>
      <c r="B15" s="228"/>
      <c r="C15" s="228"/>
      <c r="D15" s="228"/>
      <c r="E15" s="228"/>
      <c r="F15" s="229"/>
    </row>
    <row r="16" spans="1:6" ht="17.25" customHeight="1">
      <c r="A16" s="230"/>
      <c r="B16" s="231"/>
      <c r="C16" s="231"/>
      <c r="D16" s="231"/>
      <c r="E16" s="231"/>
      <c r="F16" s="232"/>
    </row>
    <row r="17" spans="1:6" ht="13.5" thickBot="1">
      <c r="A17" s="162"/>
      <c r="B17" s="163"/>
      <c r="C17" s="163"/>
      <c r="D17" s="163"/>
      <c r="E17" s="163"/>
      <c r="F17" s="164"/>
    </row>
    <row r="18" spans="1:6" ht="12.75">
      <c r="A18" s="233" t="s">
        <v>55</v>
      </c>
      <c r="B18" s="160"/>
      <c r="C18" s="160"/>
      <c r="D18" s="160"/>
      <c r="E18" s="160"/>
      <c r="F18" s="161"/>
    </row>
    <row r="19" spans="1:6" ht="25.5" customHeight="1">
      <c r="A19" s="234"/>
      <c r="B19" s="236" t="s">
        <v>197</v>
      </c>
      <c r="C19" s="236"/>
      <c r="D19" s="236"/>
      <c r="E19" s="236"/>
      <c r="F19" s="175" t="s">
        <v>198</v>
      </c>
    </row>
    <row r="20" spans="1:6" ht="13.5" thickBot="1">
      <c r="A20" s="235"/>
      <c r="B20" s="165"/>
      <c r="C20" s="165"/>
      <c r="D20" s="165"/>
      <c r="E20" s="165"/>
      <c r="F20" s="169"/>
    </row>
    <row r="21" spans="1:6" ht="12.75">
      <c r="A21" s="171"/>
      <c r="B21" s="172"/>
      <c r="C21" s="172"/>
      <c r="D21" s="172"/>
      <c r="E21" s="172"/>
      <c r="F21" s="173"/>
    </row>
    <row r="22" spans="1:6" ht="12.75">
      <c r="A22" s="243" t="s">
        <v>125</v>
      </c>
      <c r="B22" s="238"/>
      <c r="C22" s="238"/>
      <c r="D22" s="238"/>
      <c r="E22" s="238"/>
      <c r="F22" s="239"/>
    </row>
    <row r="23" spans="1:6" ht="30" customHeight="1">
      <c r="A23" s="237"/>
      <c r="B23" s="238"/>
      <c r="C23" s="238"/>
      <c r="D23" s="238"/>
      <c r="E23" s="238"/>
      <c r="F23" s="239"/>
    </row>
    <row r="24" spans="1:6" ht="13.5" thickBot="1">
      <c r="A24" s="174"/>
      <c r="B24" s="165"/>
      <c r="C24" s="165"/>
      <c r="D24" s="165"/>
      <c r="E24" s="165"/>
      <c r="F24" s="169"/>
    </row>
    <row r="25" spans="1:6" ht="12.75">
      <c r="A25" s="162"/>
      <c r="B25" s="163"/>
      <c r="C25" s="163"/>
      <c r="D25" s="163"/>
      <c r="E25" s="163"/>
      <c r="F25" s="164"/>
    </row>
    <row r="26" spans="1:6" ht="68.25" customHeight="1">
      <c r="A26" s="221" t="s">
        <v>199</v>
      </c>
      <c r="B26" s="222"/>
      <c r="C26" s="222"/>
      <c r="D26" s="222"/>
      <c r="E26" s="222"/>
      <c r="F26" s="223"/>
    </row>
    <row r="27" spans="1:6" ht="13.5" thickBot="1">
      <c r="A27" s="166"/>
      <c r="B27" s="167"/>
      <c r="C27" s="167"/>
      <c r="D27" s="167"/>
      <c r="E27" s="167"/>
      <c r="F27" s="16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8" spans="1:4" s="153" customFormat="1" ht="18">
      <c r="A48" s="149" t="s">
        <v>125</v>
      </c>
      <c r="B48" s="150"/>
      <c r="C48" s="151"/>
      <c r="D48" s="152"/>
    </row>
    <row r="49" ht="11.25" customHeight="1" thickBot="1">
      <c r="I49" s="137"/>
    </row>
    <row r="50" spans="1:9" s="141" customFormat="1" ht="33" customHeight="1" thickBot="1" thickTop="1">
      <c r="A50" s="179" t="s">
        <v>0</v>
      </c>
      <c r="B50" s="180" t="s">
        <v>1</v>
      </c>
      <c r="C50" s="180" t="s">
        <v>2</v>
      </c>
      <c r="D50" s="180" t="s">
        <v>3</v>
      </c>
      <c r="E50" s="180" t="s">
        <v>53</v>
      </c>
      <c r="F50" s="181" t="s">
        <v>54</v>
      </c>
      <c r="I50" s="142"/>
    </row>
    <row r="51" spans="1:6" s="140" customFormat="1" ht="15" thickTop="1">
      <c r="A51" s="155"/>
      <c r="B51" s="154"/>
      <c r="C51" s="155"/>
      <c r="D51" s="156"/>
      <c r="E51" s="148"/>
      <c r="F51" s="148"/>
    </row>
    <row r="52" spans="1:6" s="140" customFormat="1" ht="15">
      <c r="A52" s="219" t="s">
        <v>295</v>
      </c>
      <c r="B52" s="220"/>
      <c r="C52" s="155"/>
      <c r="D52" s="158"/>
      <c r="E52" s="148"/>
      <c r="F52" s="148"/>
    </row>
    <row r="53" spans="1:6" s="140" customFormat="1" ht="14.25">
      <c r="A53" s="155" t="s">
        <v>296</v>
      </c>
      <c r="B53" s="154" t="s">
        <v>127</v>
      </c>
      <c r="C53" s="155" t="s">
        <v>24</v>
      </c>
      <c r="D53" s="156"/>
      <c r="E53" s="148"/>
      <c r="F53" s="148"/>
    </row>
    <row r="54" spans="1:6" s="140" customFormat="1" ht="14.25">
      <c r="A54" s="155" t="s">
        <v>297</v>
      </c>
      <c r="B54" s="154" t="s">
        <v>363</v>
      </c>
      <c r="C54" s="155"/>
      <c r="D54" s="156"/>
      <c r="E54" s="148"/>
      <c r="F54" s="148"/>
    </row>
    <row r="55" spans="1:6" s="140" customFormat="1" ht="14.25">
      <c r="A55" s="155"/>
      <c r="B55" s="170" t="s">
        <v>299</v>
      </c>
      <c r="C55" s="155" t="s">
        <v>24</v>
      </c>
      <c r="D55" s="156"/>
      <c r="E55" s="148"/>
      <c r="F55" s="148"/>
    </row>
    <row r="56" spans="1:6" s="140" customFormat="1" ht="14.25">
      <c r="A56" s="155"/>
      <c r="B56" s="170" t="s">
        <v>300</v>
      </c>
      <c r="C56" s="155" t="s">
        <v>24</v>
      </c>
      <c r="D56" s="156"/>
      <c r="E56" s="148"/>
      <c r="F56" s="148"/>
    </row>
    <row r="57" spans="1:6" s="140" customFormat="1" ht="14.25">
      <c r="A57" s="155" t="s">
        <v>301</v>
      </c>
      <c r="B57" s="154" t="s">
        <v>130</v>
      </c>
      <c r="C57" s="155" t="s">
        <v>24</v>
      </c>
      <c r="D57" s="156"/>
      <c r="E57" s="148"/>
      <c r="F57" s="148"/>
    </row>
    <row r="58" spans="1:6" s="140" customFormat="1" ht="14.25">
      <c r="A58" s="155" t="s">
        <v>302</v>
      </c>
      <c r="B58" s="154" t="s">
        <v>132</v>
      </c>
      <c r="C58" s="155" t="s">
        <v>2</v>
      </c>
      <c r="D58" s="157">
        <v>1</v>
      </c>
      <c r="E58" s="148"/>
      <c r="F58" s="148"/>
    </row>
    <row r="59" spans="1:6" s="140" customFormat="1" ht="14.25">
      <c r="A59" s="155"/>
      <c r="B59" s="154"/>
      <c r="C59" s="155"/>
      <c r="D59" s="156"/>
      <c r="E59" s="148"/>
      <c r="F59" s="148"/>
    </row>
    <row r="60" spans="1:6" s="140" customFormat="1" ht="15">
      <c r="A60" s="219" t="s">
        <v>303</v>
      </c>
      <c r="B60" s="220"/>
      <c r="C60" s="155"/>
      <c r="D60" s="158"/>
      <c r="E60" s="148"/>
      <c r="F60" s="148"/>
    </row>
    <row r="61" spans="1:6" s="140" customFormat="1" ht="14.25">
      <c r="A61" s="155" t="s">
        <v>126</v>
      </c>
      <c r="B61" s="154" t="s">
        <v>133</v>
      </c>
      <c r="C61" s="155" t="s">
        <v>24</v>
      </c>
      <c r="D61" s="156"/>
      <c r="E61" s="148"/>
      <c r="F61" s="148"/>
    </row>
    <row r="62" spans="1:6" s="140" customFormat="1" ht="14.25">
      <c r="A62" s="155" t="s">
        <v>128</v>
      </c>
      <c r="B62" s="154" t="s">
        <v>134</v>
      </c>
      <c r="C62" s="155" t="s">
        <v>24</v>
      </c>
      <c r="D62" s="156"/>
      <c r="E62" s="148"/>
      <c r="F62" s="148"/>
    </row>
    <row r="63" spans="1:6" s="140" customFormat="1" ht="14.25">
      <c r="A63" s="155" t="s">
        <v>129</v>
      </c>
      <c r="B63" s="154" t="s">
        <v>135</v>
      </c>
      <c r="C63" s="155" t="s">
        <v>24</v>
      </c>
      <c r="D63" s="156"/>
      <c r="E63" s="148"/>
      <c r="F63" s="148"/>
    </row>
    <row r="64" spans="1:6" s="140" customFormat="1" ht="14.25">
      <c r="A64" s="155" t="s">
        <v>131</v>
      </c>
      <c r="B64" s="154" t="s">
        <v>136</v>
      </c>
      <c r="C64" s="155" t="s">
        <v>24</v>
      </c>
      <c r="D64" s="156"/>
      <c r="E64" s="148"/>
      <c r="F64" s="148"/>
    </row>
    <row r="65" spans="1:6" s="140" customFormat="1" ht="14.25">
      <c r="A65" s="155" t="s">
        <v>304</v>
      </c>
      <c r="B65" s="154" t="s">
        <v>137</v>
      </c>
      <c r="C65" s="155" t="s">
        <v>24</v>
      </c>
      <c r="D65" s="156"/>
      <c r="E65" s="148"/>
      <c r="F65" s="148"/>
    </row>
    <row r="66" spans="1:6" s="140" customFormat="1" ht="14.25">
      <c r="A66" s="155"/>
      <c r="B66" s="154"/>
      <c r="C66" s="155"/>
      <c r="D66" s="156"/>
      <c r="E66" s="148"/>
      <c r="F66" s="148"/>
    </row>
    <row r="67" spans="1:6" s="140" customFormat="1" ht="15">
      <c r="A67" s="219" t="s">
        <v>305</v>
      </c>
      <c r="B67" s="220"/>
      <c r="C67" s="155"/>
      <c r="D67" s="158"/>
      <c r="E67" s="148"/>
      <c r="F67" s="148"/>
    </row>
    <row r="68" spans="1:6" s="140" customFormat="1" ht="14.25">
      <c r="A68" s="155" t="s">
        <v>306</v>
      </c>
      <c r="B68" s="154" t="s">
        <v>138</v>
      </c>
      <c r="C68" s="155" t="s">
        <v>56</v>
      </c>
      <c r="D68" s="157">
        <v>1</v>
      </c>
      <c r="E68" s="148"/>
      <c r="F68" s="148"/>
    </row>
    <row r="69" spans="1:6" s="140" customFormat="1" ht="14.25">
      <c r="A69" s="155"/>
      <c r="B69" s="154"/>
      <c r="C69" s="155"/>
      <c r="D69" s="156"/>
      <c r="E69" s="148"/>
      <c r="F69" s="148"/>
    </row>
    <row r="70" spans="1:6" s="140" customFormat="1" ht="14.25">
      <c r="A70" s="155"/>
      <c r="B70" s="154"/>
      <c r="C70" s="155"/>
      <c r="D70" s="156"/>
      <c r="E70" s="148"/>
      <c r="F70" s="148"/>
    </row>
    <row r="71" spans="1:6" s="140" customFormat="1" ht="14.25">
      <c r="A71" s="155"/>
      <c r="B71" s="154"/>
      <c r="C71" s="155"/>
      <c r="D71" s="156"/>
      <c r="E71" s="148"/>
      <c r="F71" s="148"/>
    </row>
    <row r="72" spans="1:6" s="140" customFormat="1" ht="14.25">
      <c r="A72" s="155"/>
      <c r="B72" s="154"/>
      <c r="C72" s="155"/>
      <c r="D72" s="156"/>
      <c r="E72" s="148"/>
      <c r="F72" s="148"/>
    </row>
    <row r="73" spans="1:6" s="140" customFormat="1" ht="14.25">
      <c r="A73" s="155"/>
      <c r="B73" s="154"/>
      <c r="C73" s="155"/>
      <c r="D73" s="157"/>
      <c r="E73" s="148"/>
      <c r="F73" s="148"/>
    </row>
    <row r="74" spans="1:6" ht="14.25">
      <c r="A74" s="147"/>
      <c r="B74" s="176"/>
      <c r="C74" s="177"/>
      <c r="D74" s="145"/>
      <c r="E74" s="143"/>
      <c r="F74" s="144"/>
    </row>
    <row r="75" spans="1:6" ht="22.5" customHeight="1">
      <c r="A75" s="178"/>
      <c r="B75" s="211" t="s">
        <v>139</v>
      </c>
      <c r="C75" s="211"/>
      <c r="D75" s="212"/>
      <c r="E75" s="213">
        <f>SUM(F74:F74)</f>
        <v>0</v>
      </c>
      <c r="F75" s="214"/>
    </row>
    <row r="76" spans="1:6" ht="23.25" customHeight="1" thickBot="1">
      <c r="A76" s="146"/>
      <c r="B76" s="215" t="s">
        <v>57</v>
      </c>
      <c r="C76" s="215"/>
      <c r="D76" s="216"/>
      <c r="E76" s="217">
        <f>E75*0.2</f>
        <v>0</v>
      </c>
      <c r="F76" s="218"/>
    </row>
    <row r="77" spans="1:6" ht="36.75" customHeight="1" thickTop="1">
      <c r="A77" s="182"/>
      <c r="B77" s="203" t="s">
        <v>140</v>
      </c>
      <c r="C77" s="203"/>
      <c r="D77" s="204"/>
      <c r="E77" s="205">
        <f>E76*1.2</f>
        <v>0</v>
      </c>
      <c r="F77" s="206"/>
    </row>
    <row r="78" ht="41.25" customHeight="1"/>
  </sheetData>
  <sheetProtection/>
  <mergeCells count="17">
    <mergeCell ref="A12:F12"/>
    <mergeCell ref="A15:F15"/>
    <mergeCell ref="A16:F16"/>
    <mergeCell ref="A18:A20"/>
    <mergeCell ref="B19:E19"/>
    <mergeCell ref="A22:F23"/>
    <mergeCell ref="A13:F13"/>
    <mergeCell ref="B76:D76"/>
    <mergeCell ref="E76:F76"/>
    <mergeCell ref="B77:D77"/>
    <mergeCell ref="E77:F77"/>
    <mergeCell ref="A26:F26"/>
    <mergeCell ref="A52:B52"/>
    <mergeCell ref="A60:B60"/>
    <mergeCell ref="A67:B67"/>
    <mergeCell ref="B75:D75"/>
    <mergeCell ref="E75:F75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95" r:id="rId2"/>
  <headerFooter differentFirst="1" alignWithMargins="0">
    <oddHeader>&amp;L&amp;"Stylus BT,Roman Gras"&amp;11COMMUNAUTE DE COMMUNES DU PAYS D'HURIEL&amp;"Stylus BT,Normal"&amp;10
CONSTRUCTION D'UN ATELIER DE TAILLEUR DE PIERRE&amp;"Arial,Normal"    &amp;R&amp;"Stylus BT,Normal"&amp;9Page 4 - &amp;P</oddHeader>
  </headerFooter>
  <rowBreaks count="1" manualBreakCount="1">
    <brk id="4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7"/>
  <dimension ref="A9:I72"/>
  <sheetViews>
    <sheetView showGridLines="0" showZeros="0" view="pageLayout" zoomScale="115" zoomScaleNormal="130" zoomScaleSheetLayoutView="100" zoomScalePageLayoutView="115" workbookViewId="0" topLeftCell="A3">
      <selection activeCell="A14" sqref="A14:F14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3.5" thickBot="1"/>
    <row r="9" spans="1:6" ht="12.75">
      <c r="A9" s="159"/>
      <c r="B9" s="160"/>
      <c r="C9" s="160"/>
      <c r="D9" s="160"/>
      <c r="E9" s="160"/>
      <c r="F9" s="161"/>
    </row>
    <row r="10" spans="1:6" ht="12.75">
      <c r="A10" s="162"/>
      <c r="B10" s="163"/>
      <c r="C10" s="163"/>
      <c r="D10" s="163"/>
      <c r="E10" s="163"/>
      <c r="F10" s="164"/>
    </row>
    <row r="11" spans="1:6" ht="23.25">
      <c r="A11" s="224" t="s">
        <v>195</v>
      </c>
      <c r="B11" s="225"/>
      <c r="C11" s="225"/>
      <c r="D11" s="225"/>
      <c r="E11" s="225"/>
      <c r="F11" s="226"/>
    </row>
    <row r="12" spans="1:6" ht="57" customHeight="1">
      <c r="A12" s="240"/>
      <c r="B12" s="241"/>
      <c r="C12" s="241"/>
      <c r="D12" s="241"/>
      <c r="E12" s="241"/>
      <c r="F12" s="242"/>
    </row>
    <row r="13" spans="1:6" ht="12.75">
      <c r="A13" s="162"/>
      <c r="B13" s="163"/>
      <c r="C13" s="163"/>
      <c r="D13" s="163"/>
      <c r="E13" s="163"/>
      <c r="F13" s="164"/>
    </row>
    <row r="14" spans="1:6" ht="34.5" customHeight="1">
      <c r="A14" s="227" t="s">
        <v>196</v>
      </c>
      <c r="B14" s="228"/>
      <c r="C14" s="228"/>
      <c r="D14" s="228"/>
      <c r="E14" s="228"/>
      <c r="F14" s="229"/>
    </row>
    <row r="15" spans="1:6" ht="17.25" customHeight="1">
      <c r="A15" s="230"/>
      <c r="B15" s="231"/>
      <c r="C15" s="231"/>
      <c r="D15" s="231"/>
      <c r="E15" s="231"/>
      <c r="F15" s="232"/>
    </row>
    <row r="16" spans="1:6" ht="13.5" thickBot="1">
      <c r="A16" s="162"/>
      <c r="B16" s="163"/>
      <c r="C16" s="163"/>
      <c r="D16" s="163"/>
      <c r="E16" s="163"/>
      <c r="F16" s="164"/>
    </row>
    <row r="17" spans="1:6" ht="12.75">
      <c r="A17" s="233" t="s">
        <v>55</v>
      </c>
      <c r="B17" s="160"/>
      <c r="C17" s="160"/>
      <c r="D17" s="160"/>
      <c r="E17" s="160"/>
      <c r="F17" s="161"/>
    </row>
    <row r="18" spans="1:6" ht="25.5" customHeight="1">
      <c r="A18" s="234"/>
      <c r="B18" s="236" t="s">
        <v>197</v>
      </c>
      <c r="C18" s="236"/>
      <c r="D18" s="236"/>
      <c r="E18" s="236"/>
      <c r="F18" s="175" t="s">
        <v>198</v>
      </c>
    </row>
    <row r="19" spans="1:6" ht="13.5" thickBot="1">
      <c r="A19" s="235"/>
      <c r="B19" s="165"/>
      <c r="C19" s="165"/>
      <c r="D19" s="165"/>
      <c r="E19" s="165"/>
      <c r="F19" s="169"/>
    </row>
    <row r="20" spans="1:6" ht="12.75">
      <c r="A20" s="171"/>
      <c r="B20" s="172"/>
      <c r="C20" s="172"/>
      <c r="D20" s="172"/>
      <c r="E20" s="172"/>
      <c r="F20" s="173"/>
    </row>
    <row r="21" spans="1:6" ht="12.75">
      <c r="A21" s="243" t="s">
        <v>146</v>
      </c>
      <c r="B21" s="238"/>
      <c r="C21" s="238"/>
      <c r="D21" s="238"/>
      <c r="E21" s="238"/>
      <c r="F21" s="239"/>
    </row>
    <row r="22" spans="1:6" ht="30" customHeight="1">
      <c r="A22" s="237"/>
      <c r="B22" s="238"/>
      <c r="C22" s="238"/>
      <c r="D22" s="238"/>
      <c r="E22" s="238"/>
      <c r="F22" s="239"/>
    </row>
    <row r="23" spans="1:6" ht="13.5" thickBot="1">
      <c r="A23" s="174"/>
      <c r="B23" s="165"/>
      <c r="C23" s="165"/>
      <c r="D23" s="165"/>
      <c r="E23" s="165"/>
      <c r="F23" s="169"/>
    </row>
    <row r="24" spans="1:6" ht="12.75">
      <c r="A24" s="162"/>
      <c r="B24" s="163"/>
      <c r="C24" s="163"/>
      <c r="D24" s="163"/>
      <c r="E24" s="163"/>
      <c r="F24" s="164"/>
    </row>
    <row r="25" spans="1:6" ht="68.25" customHeight="1">
      <c r="A25" s="221" t="s">
        <v>199</v>
      </c>
      <c r="B25" s="222"/>
      <c r="C25" s="222"/>
      <c r="D25" s="222"/>
      <c r="E25" s="222"/>
      <c r="F25" s="223"/>
    </row>
    <row r="26" spans="1:6" ht="13.5" thickBot="1">
      <c r="A26" s="166"/>
      <c r="B26" s="167"/>
      <c r="C26" s="167"/>
      <c r="D26" s="167"/>
      <c r="E26" s="167"/>
      <c r="F26" s="16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spans="1:4" s="153" customFormat="1" ht="18">
      <c r="A49" s="149" t="s">
        <v>146</v>
      </c>
      <c r="B49" s="150"/>
      <c r="C49" s="151"/>
      <c r="D49" s="152"/>
    </row>
    <row r="50" ht="11.25" customHeight="1" thickBot="1">
      <c r="I50" s="137"/>
    </row>
    <row r="51" spans="1:9" s="141" customFormat="1" ht="33" customHeight="1" thickBot="1" thickTop="1">
      <c r="A51" s="179" t="s">
        <v>0</v>
      </c>
      <c r="B51" s="180" t="s">
        <v>1</v>
      </c>
      <c r="C51" s="180" t="s">
        <v>2</v>
      </c>
      <c r="D51" s="180" t="s">
        <v>3</v>
      </c>
      <c r="E51" s="180" t="s">
        <v>53</v>
      </c>
      <c r="F51" s="181" t="s">
        <v>54</v>
      </c>
      <c r="I51" s="142"/>
    </row>
    <row r="52" spans="1:6" s="140" customFormat="1" ht="15" thickTop="1">
      <c r="A52" s="155"/>
      <c r="B52" s="154"/>
      <c r="C52" s="155"/>
      <c r="D52" s="156"/>
      <c r="E52" s="148"/>
      <c r="F52" s="148"/>
    </row>
    <row r="53" spans="1:6" s="140" customFormat="1" ht="14.25">
      <c r="A53" s="155" t="s">
        <v>307</v>
      </c>
      <c r="B53" s="154" t="s">
        <v>149</v>
      </c>
      <c r="C53" s="155" t="s">
        <v>24</v>
      </c>
      <c r="D53" s="156"/>
      <c r="E53" s="148"/>
      <c r="F53" s="148"/>
    </row>
    <row r="54" spans="1:6" s="140" customFormat="1" ht="14.25">
      <c r="A54" s="155" t="s">
        <v>308</v>
      </c>
      <c r="B54" s="154" t="s">
        <v>150</v>
      </c>
      <c r="C54" s="155" t="s">
        <v>8</v>
      </c>
      <c r="D54" s="156"/>
      <c r="E54" s="148"/>
      <c r="F54" s="148"/>
    </row>
    <row r="55" spans="1:6" s="140" customFormat="1" ht="14.25">
      <c r="A55" s="155" t="s">
        <v>309</v>
      </c>
      <c r="B55" s="154" t="s">
        <v>151</v>
      </c>
      <c r="C55" s="155" t="s">
        <v>24</v>
      </c>
      <c r="D55" s="156"/>
      <c r="E55" s="148"/>
      <c r="F55" s="148"/>
    </row>
    <row r="56" spans="1:6" s="140" customFormat="1" ht="14.25">
      <c r="A56" s="155"/>
      <c r="B56" s="154"/>
      <c r="C56" s="155"/>
      <c r="D56" s="156"/>
      <c r="E56" s="148"/>
      <c r="F56" s="148"/>
    </row>
    <row r="57" spans="1:6" s="140" customFormat="1" ht="14.25">
      <c r="A57" s="155"/>
      <c r="B57" s="154"/>
      <c r="C57" s="155"/>
      <c r="D57" s="156"/>
      <c r="E57" s="148"/>
      <c r="F57" s="148"/>
    </row>
    <row r="58" spans="1:6" s="140" customFormat="1" ht="14.25">
      <c r="A58" s="155"/>
      <c r="B58" s="154"/>
      <c r="C58" s="155"/>
      <c r="D58" s="156"/>
      <c r="E58" s="148"/>
      <c r="F58" s="148"/>
    </row>
    <row r="59" spans="1:6" s="140" customFormat="1" ht="14.25">
      <c r="A59" s="155"/>
      <c r="B59" s="154"/>
      <c r="C59" s="155"/>
      <c r="D59" s="156"/>
      <c r="E59" s="148"/>
      <c r="F59" s="148"/>
    </row>
    <row r="60" spans="1:6" s="140" customFormat="1" ht="14.25">
      <c r="A60" s="155"/>
      <c r="B60" s="154"/>
      <c r="C60" s="155"/>
      <c r="D60" s="156"/>
      <c r="E60" s="148"/>
      <c r="F60" s="148"/>
    </row>
    <row r="61" spans="1:6" s="140" customFormat="1" ht="14.25">
      <c r="A61" s="155"/>
      <c r="B61" s="154"/>
      <c r="C61" s="155"/>
      <c r="D61" s="156"/>
      <c r="E61" s="148"/>
      <c r="F61" s="148"/>
    </row>
    <row r="62" spans="1:6" s="140" customFormat="1" ht="14.25">
      <c r="A62" s="155"/>
      <c r="B62" s="154"/>
      <c r="C62" s="155"/>
      <c r="D62" s="156"/>
      <c r="E62" s="148"/>
      <c r="F62" s="148"/>
    </row>
    <row r="63" spans="1:6" s="140" customFormat="1" ht="14.25">
      <c r="A63" s="155"/>
      <c r="B63" s="154"/>
      <c r="C63" s="155"/>
      <c r="D63" s="157"/>
      <c r="E63" s="148"/>
      <c r="F63" s="148"/>
    </row>
    <row r="64" spans="1:6" s="140" customFormat="1" ht="14.25">
      <c r="A64" s="155"/>
      <c r="B64" s="154"/>
      <c r="C64" s="155"/>
      <c r="D64" s="156"/>
      <c r="E64" s="148"/>
      <c r="F64" s="148"/>
    </row>
    <row r="65" spans="1:6" s="140" customFormat="1" ht="14.25">
      <c r="A65" s="155"/>
      <c r="B65" s="154"/>
      <c r="C65" s="155"/>
      <c r="D65" s="156"/>
      <c r="E65" s="148"/>
      <c r="F65" s="148"/>
    </row>
    <row r="66" spans="1:6" s="140" customFormat="1" ht="14.25">
      <c r="A66" s="155"/>
      <c r="B66" s="154"/>
      <c r="C66" s="155"/>
      <c r="D66" s="156"/>
      <c r="E66" s="148"/>
      <c r="F66" s="148"/>
    </row>
    <row r="67" spans="1:6" s="140" customFormat="1" ht="14.25">
      <c r="A67" s="155"/>
      <c r="B67" s="154"/>
      <c r="C67" s="155"/>
      <c r="D67" s="156"/>
      <c r="E67" s="148"/>
      <c r="F67" s="148"/>
    </row>
    <row r="68" spans="1:6" s="140" customFormat="1" ht="14.25">
      <c r="A68" s="155"/>
      <c r="B68" s="154"/>
      <c r="C68" s="155"/>
      <c r="D68" s="157"/>
      <c r="E68" s="148"/>
      <c r="F68" s="148"/>
    </row>
    <row r="69" spans="1:6" ht="14.25">
      <c r="A69" s="147"/>
      <c r="B69" s="176"/>
      <c r="C69" s="177"/>
      <c r="D69" s="145"/>
      <c r="E69" s="143"/>
      <c r="F69" s="144"/>
    </row>
    <row r="70" spans="1:6" ht="22.5" customHeight="1">
      <c r="A70" s="178"/>
      <c r="B70" s="211" t="s">
        <v>147</v>
      </c>
      <c r="C70" s="211"/>
      <c r="D70" s="212"/>
      <c r="E70" s="213">
        <f>SUM(F69:F69)</f>
        <v>0</v>
      </c>
      <c r="F70" s="214"/>
    </row>
    <row r="71" spans="1:6" ht="23.25" customHeight="1" thickBot="1">
      <c r="A71" s="146"/>
      <c r="B71" s="215" t="s">
        <v>57</v>
      </c>
      <c r="C71" s="215"/>
      <c r="D71" s="216"/>
      <c r="E71" s="217">
        <f>E70*0.2</f>
        <v>0</v>
      </c>
      <c r="F71" s="218"/>
    </row>
    <row r="72" spans="1:6" ht="36.75" customHeight="1" thickTop="1">
      <c r="A72" s="182"/>
      <c r="B72" s="203" t="s">
        <v>148</v>
      </c>
      <c r="C72" s="203"/>
      <c r="D72" s="204"/>
      <c r="E72" s="205">
        <f>E71*1.2</f>
        <v>0</v>
      </c>
      <c r="F72" s="206"/>
    </row>
    <row r="73" ht="41.25" customHeight="1"/>
  </sheetData>
  <sheetProtection/>
  <mergeCells count="14">
    <mergeCell ref="A11:F11"/>
    <mergeCell ref="A14:F14"/>
    <mergeCell ref="A17:A19"/>
    <mergeCell ref="B18:E18"/>
    <mergeCell ref="A21:F22"/>
    <mergeCell ref="A25:F25"/>
    <mergeCell ref="A12:F12"/>
    <mergeCell ref="A15:F15"/>
    <mergeCell ref="B71:D71"/>
    <mergeCell ref="E71:F71"/>
    <mergeCell ref="B72:D72"/>
    <mergeCell ref="E72:F72"/>
    <mergeCell ref="B70:D70"/>
    <mergeCell ref="E70:F70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95" r:id="rId2"/>
  <headerFooter differentFirst="1" alignWithMargins="0">
    <oddHeader>&amp;L&amp;"Stylus BT,Roman Gras"&amp;11COMMUNAUTE DE COMMUNES DU PAYS D'HURIEL&amp;"Stylus BT,Normal"&amp;10
CONSTRUCTION D'UN ATELIER DE TAILLEUR DE PIERRE    &amp;R&amp;"Stylus BT,Normal"&amp;9Page 5 - &amp;P</oddHeader>
  </headerFooter>
  <rowBreaks count="1" manualBreakCount="1">
    <brk id="4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8"/>
  <dimension ref="A9:I110"/>
  <sheetViews>
    <sheetView showGridLines="0" showZeros="0" view="pageLayout" zoomScale="115" zoomScaleNormal="115" zoomScaleSheetLayoutView="100" zoomScalePageLayoutView="115" workbookViewId="0" topLeftCell="A1">
      <selection activeCell="B78" sqref="B78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3.5" thickBot="1"/>
    <row r="9" spans="1:6" ht="12.75">
      <c r="A9" s="159"/>
      <c r="B9" s="160"/>
      <c r="C9" s="160"/>
      <c r="D9" s="160"/>
      <c r="E9" s="160"/>
      <c r="F9" s="161"/>
    </row>
    <row r="10" spans="1:6" ht="12.75">
      <c r="A10" s="162"/>
      <c r="B10" s="163"/>
      <c r="C10" s="163"/>
      <c r="D10" s="163"/>
      <c r="E10" s="163"/>
      <c r="F10" s="164"/>
    </row>
    <row r="11" spans="1:6" ht="23.25">
      <c r="A11" s="224" t="s">
        <v>195</v>
      </c>
      <c r="B11" s="225"/>
      <c r="C11" s="225"/>
      <c r="D11" s="225"/>
      <c r="E11" s="225"/>
      <c r="F11" s="226"/>
    </row>
    <row r="12" spans="1:6" ht="57" customHeight="1">
      <c r="A12" s="240"/>
      <c r="B12" s="241"/>
      <c r="C12" s="241"/>
      <c r="D12" s="241"/>
      <c r="E12" s="241"/>
      <c r="F12" s="242"/>
    </row>
    <row r="13" spans="1:6" ht="12.75">
      <c r="A13" s="162"/>
      <c r="B13" s="163"/>
      <c r="C13" s="163"/>
      <c r="D13" s="163"/>
      <c r="E13" s="163"/>
      <c r="F13" s="164"/>
    </row>
    <row r="14" spans="1:6" ht="34.5" customHeight="1">
      <c r="A14" s="227" t="s">
        <v>196</v>
      </c>
      <c r="B14" s="228"/>
      <c r="C14" s="228"/>
      <c r="D14" s="228"/>
      <c r="E14" s="228"/>
      <c r="F14" s="229"/>
    </row>
    <row r="15" spans="1:6" ht="17.25" customHeight="1">
      <c r="A15" s="230"/>
      <c r="B15" s="231"/>
      <c r="C15" s="231"/>
      <c r="D15" s="231"/>
      <c r="E15" s="231"/>
      <c r="F15" s="232"/>
    </row>
    <row r="16" spans="1:6" ht="13.5" thickBot="1">
      <c r="A16" s="162"/>
      <c r="B16" s="163"/>
      <c r="C16" s="163"/>
      <c r="D16" s="163"/>
      <c r="E16" s="163"/>
      <c r="F16" s="164"/>
    </row>
    <row r="17" spans="1:6" ht="12.75">
      <c r="A17" s="233" t="s">
        <v>55</v>
      </c>
      <c r="B17" s="160"/>
      <c r="C17" s="160"/>
      <c r="D17" s="160"/>
      <c r="E17" s="160"/>
      <c r="F17" s="161"/>
    </row>
    <row r="18" spans="1:6" ht="25.5" customHeight="1">
      <c r="A18" s="234"/>
      <c r="B18" s="236" t="s">
        <v>197</v>
      </c>
      <c r="C18" s="236"/>
      <c r="D18" s="236"/>
      <c r="E18" s="236"/>
      <c r="F18" s="175" t="s">
        <v>198</v>
      </c>
    </row>
    <row r="19" spans="1:6" ht="13.5" thickBot="1">
      <c r="A19" s="235"/>
      <c r="B19" s="165"/>
      <c r="C19" s="165"/>
      <c r="D19" s="165"/>
      <c r="E19" s="165"/>
      <c r="F19" s="169"/>
    </row>
    <row r="20" spans="1:6" ht="12.75">
      <c r="A20" s="171"/>
      <c r="B20" s="172"/>
      <c r="C20" s="172"/>
      <c r="D20" s="172"/>
      <c r="E20" s="172"/>
      <c r="F20" s="173"/>
    </row>
    <row r="21" spans="1:6" ht="12.75">
      <c r="A21" s="243" t="s">
        <v>152</v>
      </c>
      <c r="B21" s="238"/>
      <c r="C21" s="238"/>
      <c r="D21" s="238"/>
      <c r="E21" s="238"/>
      <c r="F21" s="239"/>
    </row>
    <row r="22" spans="1:6" ht="30" customHeight="1">
      <c r="A22" s="237"/>
      <c r="B22" s="238"/>
      <c r="C22" s="238"/>
      <c r="D22" s="238"/>
      <c r="E22" s="238"/>
      <c r="F22" s="239"/>
    </row>
    <row r="23" spans="1:6" ht="13.5" thickBot="1">
      <c r="A23" s="174"/>
      <c r="B23" s="165"/>
      <c r="C23" s="165"/>
      <c r="D23" s="165"/>
      <c r="E23" s="165"/>
      <c r="F23" s="169"/>
    </row>
    <row r="24" spans="1:6" ht="12.75">
      <c r="A24" s="162"/>
      <c r="B24" s="163"/>
      <c r="C24" s="163"/>
      <c r="D24" s="163"/>
      <c r="E24" s="163"/>
      <c r="F24" s="164"/>
    </row>
    <row r="25" spans="1:6" ht="68.25" customHeight="1">
      <c r="A25" s="221" t="s">
        <v>199</v>
      </c>
      <c r="B25" s="222"/>
      <c r="C25" s="222"/>
      <c r="D25" s="222"/>
      <c r="E25" s="222"/>
      <c r="F25" s="223"/>
    </row>
    <row r="26" spans="1:6" ht="13.5" thickBot="1">
      <c r="A26" s="166"/>
      <c r="B26" s="167"/>
      <c r="C26" s="167"/>
      <c r="D26" s="167"/>
      <c r="E26" s="167"/>
      <c r="F26" s="16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4" s="153" customFormat="1" ht="18">
      <c r="A48" s="149" t="s">
        <v>152</v>
      </c>
      <c r="B48" s="150"/>
      <c r="C48" s="151"/>
      <c r="D48" s="152"/>
    </row>
    <row r="49" ht="11.25" customHeight="1" thickBot="1">
      <c r="I49" s="137"/>
    </row>
    <row r="50" spans="1:9" s="141" customFormat="1" ht="33" customHeight="1" thickBot="1" thickTop="1">
      <c r="A50" s="179" t="s">
        <v>0</v>
      </c>
      <c r="B50" s="180" t="s">
        <v>1</v>
      </c>
      <c r="C50" s="180" t="s">
        <v>2</v>
      </c>
      <c r="D50" s="180" t="s">
        <v>3</v>
      </c>
      <c r="E50" s="180" t="s">
        <v>53</v>
      </c>
      <c r="F50" s="181" t="s">
        <v>54</v>
      </c>
      <c r="I50" s="142"/>
    </row>
    <row r="51" spans="1:6" s="140" customFormat="1" ht="15" thickTop="1">
      <c r="A51" s="155"/>
      <c r="B51" s="154"/>
      <c r="C51" s="155"/>
      <c r="D51" s="156"/>
      <c r="E51" s="148"/>
      <c r="F51" s="148"/>
    </row>
    <row r="52" spans="1:6" s="140" customFormat="1" ht="15">
      <c r="A52" s="219" t="s">
        <v>310</v>
      </c>
      <c r="B52" s="220"/>
      <c r="C52" s="155"/>
      <c r="D52" s="158"/>
      <c r="E52" s="148"/>
      <c r="F52" s="148"/>
    </row>
    <row r="53" spans="1:6" s="140" customFormat="1" ht="14.25">
      <c r="A53" s="155" t="s">
        <v>311</v>
      </c>
      <c r="B53" s="154" t="s">
        <v>154</v>
      </c>
      <c r="C53" s="155" t="s">
        <v>56</v>
      </c>
      <c r="D53" s="157">
        <v>1</v>
      </c>
      <c r="E53" s="148"/>
      <c r="F53" s="148"/>
    </row>
    <row r="54" spans="1:6" s="140" customFormat="1" ht="14.25">
      <c r="A54" s="155" t="s">
        <v>312</v>
      </c>
      <c r="B54" s="154" t="s">
        <v>155</v>
      </c>
      <c r="C54" s="155" t="s">
        <v>56</v>
      </c>
      <c r="D54" s="157">
        <v>1</v>
      </c>
      <c r="E54" s="148"/>
      <c r="F54" s="148"/>
    </row>
    <row r="55" spans="1:6" s="140" customFormat="1" ht="14.25">
      <c r="A55" s="155" t="s">
        <v>313</v>
      </c>
      <c r="B55" s="154" t="s">
        <v>156</v>
      </c>
      <c r="C55" s="155" t="s">
        <v>162</v>
      </c>
      <c r="D55" s="207" t="s">
        <v>315</v>
      </c>
      <c r="E55" s="209"/>
      <c r="F55" s="148"/>
    </row>
    <row r="56" spans="1:6" s="140" customFormat="1" ht="14.25">
      <c r="A56" s="155" t="s">
        <v>314</v>
      </c>
      <c r="B56" s="154" t="s">
        <v>157</v>
      </c>
      <c r="C56" s="155"/>
      <c r="D56" s="156"/>
      <c r="E56" s="148"/>
      <c r="F56" s="148"/>
    </row>
    <row r="57" spans="1:6" s="140" customFormat="1" ht="14.25">
      <c r="A57" s="155"/>
      <c r="B57" s="170" t="s">
        <v>160</v>
      </c>
      <c r="C57" s="155" t="s">
        <v>2</v>
      </c>
      <c r="D57" s="157">
        <v>12</v>
      </c>
      <c r="E57" s="148"/>
      <c r="F57" s="148"/>
    </row>
    <row r="58" spans="1:6" s="140" customFormat="1" ht="14.25">
      <c r="A58" s="155"/>
      <c r="B58" s="170" t="s">
        <v>316</v>
      </c>
      <c r="C58" s="155" t="s">
        <v>2</v>
      </c>
      <c r="D58" s="157">
        <v>5</v>
      </c>
      <c r="E58" s="148"/>
      <c r="F58" s="148"/>
    </row>
    <row r="59" spans="1:6" s="140" customFormat="1" ht="14.25">
      <c r="A59" s="155"/>
      <c r="B59" s="170" t="s">
        <v>317</v>
      </c>
      <c r="C59" s="155" t="s">
        <v>2</v>
      </c>
      <c r="D59" s="157">
        <v>1</v>
      </c>
      <c r="E59" s="148"/>
      <c r="F59" s="148"/>
    </row>
    <row r="60" spans="1:6" s="140" customFormat="1" ht="14.25">
      <c r="A60" s="155" t="s">
        <v>318</v>
      </c>
      <c r="B60" s="154" t="s">
        <v>161</v>
      </c>
      <c r="C60" s="155" t="s">
        <v>162</v>
      </c>
      <c r="D60" s="207" t="s">
        <v>163</v>
      </c>
      <c r="E60" s="209"/>
      <c r="F60" s="148"/>
    </row>
    <row r="61" spans="1:6" s="140" customFormat="1" ht="14.25">
      <c r="A61" s="155" t="s">
        <v>319</v>
      </c>
      <c r="B61" s="154" t="s">
        <v>164</v>
      </c>
      <c r="C61" s="155"/>
      <c r="D61" s="190"/>
      <c r="E61" s="191"/>
      <c r="F61" s="148"/>
    </row>
    <row r="62" spans="1:6" s="140" customFormat="1" ht="14.25">
      <c r="A62" s="155" t="s">
        <v>364</v>
      </c>
      <c r="B62" s="154" t="s">
        <v>165</v>
      </c>
      <c r="C62" s="155"/>
      <c r="D62" s="156"/>
      <c r="E62" s="148"/>
      <c r="F62" s="148"/>
    </row>
    <row r="63" spans="1:6" s="140" customFormat="1" ht="14.25">
      <c r="A63" s="155"/>
      <c r="B63" s="185" t="s">
        <v>320</v>
      </c>
      <c r="C63" s="155"/>
      <c r="D63" s="156"/>
      <c r="E63" s="148"/>
      <c r="F63" s="148"/>
    </row>
    <row r="64" spans="1:6" s="140" customFormat="1" ht="14.25">
      <c r="A64" s="155"/>
      <c r="B64" s="170" t="s">
        <v>365</v>
      </c>
      <c r="C64" s="155" t="s">
        <v>2</v>
      </c>
      <c r="D64" s="157">
        <v>2</v>
      </c>
      <c r="E64" s="148"/>
      <c r="F64" s="148"/>
    </row>
    <row r="65" spans="1:6" s="140" customFormat="1" ht="14.25">
      <c r="A65" s="155"/>
      <c r="B65" s="170" t="s">
        <v>366</v>
      </c>
      <c r="C65" s="155" t="s">
        <v>2</v>
      </c>
      <c r="D65" s="157">
        <v>1</v>
      </c>
      <c r="E65" s="148"/>
      <c r="F65" s="148"/>
    </row>
    <row r="66" spans="1:6" s="140" customFormat="1" ht="14.25">
      <c r="A66" s="155"/>
      <c r="B66" s="170" t="s">
        <v>166</v>
      </c>
      <c r="C66" s="155" t="s">
        <v>2</v>
      </c>
      <c r="D66" s="157">
        <v>3</v>
      </c>
      <c r="E66" s="148"/>
      <c r="F66" s="148"/>
    </row>
    <row r="67" spans="1:6" s="140" customFormat="1" ht="14.25">
      <c r="A67" s="155"/>
      <c r="B67" s="170" t="s">
        <v>167</v>
      </c>
      <c r="C67" s="155" t="s">
        <v>2</v>
      </c>
      <c r="D67" s="157">
        <v>3</v>
      </c>
      <c r="E67" s="148"/>
      <c r="F67" s="148"/>
    </row>
    <row r="68" spans="1:6" s="140" customFormat="1" ht="14.25">
      <c r="A68" s="155"/>
      <c r="B68" s="170"/>
      <c r="C68" s="155"/>
      <c r="D68" s="157"/>
      <c r="E68" s="148"/>
      <c r="F68" s="148"/>
    </row>
    <row r="69" spans="1:6" s="140" customFormat="1" ht="14.25">
      <c r="A69" s="155"/>
      <c r="B69" s="185" t="s">
        <v>321</v>
      </c>
      <c r="C69" s="155"/>
      <c r="D69" s="157"/>
      <c r="E69" s="148"/>
      <c r="F69" s="148"/>
    </row>
    <row r="70" spans="1:6" s="140" customFormat="1" ht="14.25">
      <c r="A70" s="155"/>
      <c r="B70" s="170" t="s">
        <v>331</v>
      </c>
      <c r="C70" s="155" t="s">
        <v>2</v>
      </c>
      <c r="D70" s="157">
        <v>1</v>
      </c>
      <c r="E70" s="148"/>
      <c r="F70" s="148"/>
    </row>
    <row r="71" spans="1:6" s="140" customFormat="1" ht="14.25">
      <c r="A71" s="155"/>
      <c r="B71" s="170" t="s">
        <v>166</v>
      </c>
      <c r="C71" s="155" t="s">
        <v>2</v>
      </c>
      <c r="D71" s="157">
        <v>3</v>
      </c>
      <c r="E71" s="148"/>
      <c r="F71" s="148"/>
    </row>
    <row r="72" spans="1:6" s="140" customFormat="1" ht="14.25">
      <c r="A72" s="155"/>
      <c r="B72" s="170"/>
      <c r="C72" s="155"/>
      <c r="D72" s="157"/>
      <c r="E72" s="148"/>
      <c r="F72" s="148"/>
    </row>
    <row r="73" spans="1:6" s="140" customFormat="1" ht="14.25">
      <c r="A73" s="155"/>
      <c r="B73" s="185" t="s">
        <v>322</v>
      </c>
      <c r="C73" s="155"/>
      <c r="D73" s="157"/>
      <c r="E73" s="148"/>
      <c r="F73" s="148"/>
    </row>
    <row r="74" spans="1:6" s="140" customFormat="1" ht="14.25">
      <c r="A74" s="155"/>
      <c r="B74" s="170" t="s">
        <v>166</v>
      </c>
      <c r="C74" s="155" t="s">
        <v>2</v>
      </c>
      <c r="D74" s="157">
        <v>1</v>
      </c>
      <c r="E74" s="148"/>
      <c r="F74" s="148"/>
    </row>
    <row r="75" spans="1:6" s="140" customFormat="1" ht="14.25">
      <c r="A75" s="155"/>
      <c r="B75" s="170"/>
      <c r="C75" s="155"/>
      <c r="D75" s="157"/>
      <c r="E75" s="148"/>
      <c r="F75" s="148"/>
    </row>
    <row r="76" spans="1:6" s="140" customFormat="1" ht="14.25">
      <c r="A76" s="155"/>
      <c r="B76" s="185" t="s">
        <v>323</v>
      </c>
      <c r="C76" s="155"/>
      <c r="D76" s="157"/>
      <c r="E76" s="148"/>
      <c r="F76" s="148"/>
    </row>
    <row r="77" spans="1:6" s="140" customFormat="1" ht="14.25">
      <c r="A77" s="155"/>
      <c r="B77" s="170" t="s">
        <v>332</v>
      </c>
      <c r="C77" s="155" t="s">
        <v>2</v>
      </c>
      <c r="D77" s="157">
        <v>3</v>
      </c>
      <c r="E77" s="148"/>
      <c r="F77" s="148"/>
    </row>
    <row r="78" spans="1:6" s="140" customFormat="1" ht="14.25">
      <c r="A78" s="155"/>
      <c r="B78" s="170" t="s">
        <v>166</v>
      </c>
      <c r="C78" s="155" t="s">
        <v>2</v>
      </c>
      <c r="D78" s="157">
        <v>1</v>
      </c>
      <c r="E78" s="148"/>
      <c r="F78" s="148"/>
    </row>
    <row r="79" spans="1:6" s="140" customFormat="1" ht="14.25">
      <c r="A79" s="155"/>
      <c r="B79" s="170"/>
      <c r="C79" s="155"/>
      <c r="D79" s="157"/>
      <c r="E79" s="148"/>
      <c r="F79" s="148"/>
    </row>
    <row r="80" spans="1:6" s="140" customFormat="1" ht="14.25">
      <c r="A80" s="155"/>
      <c r="B80" s="185" t="s">
        <v>324</v>
      </c>
      <c r="C80" s="155"/>
      <c r="D80" s="157"/>
      <c r="E80" s="148"/>
      <c r="F80" s="148"/>
    </row>
    <row r="81" spans="1:6" s="140" customFormat="1" ht="14.25">
      <c r="A81" s="155"/>
      <c r="B81" s="170" t="s">
        <v>332</v>
      </c>
      <c r="C81" s="155" t="s">
        <v>2</v>
      </c>
      <c r="D81" s="157">
        <v>1</v>
      </c>
      <c r="E81" s="148"/>
      <c r="F81" s="148"/>
    </row>
    <row r="82" spans="1:6" s="140" customFormat="1" ht="14.25">
      <c r="A82" s="155"/>
      <c r="B82" s="170" t="s">
        <v>166</v>
      </c>
      <c r="C82" s="155" t="s">
        <v>2</v>
      </c>
      <c r="D82" s="157">
        <v>1</v>
      </c>
      <c r="E82" s="148"/>
      <c r="F82" s="148"/>
    </row>
    <row r="83" spans="1:6" s="140" customFormat="1" ht="14.25">
      <c r="A83" s="155"/>
      <c r="B83" s="170"/>
      <c r="C83" s="155"/>
      <c r="D83" s="157"/>
      <c r="E83" s="148"/>
      <c r="F83" s="148"/>
    </row>
    <row r="84" spans="1:6" s="140" customFormat="1" ht="14.25">
      <c r="A84" s="155"/>
      <c r="B84" s="185" t="s">
        <v>325</v>
      </c>
      <c r="C84" s="155"/>
      <c r="D84" s="156"/>
      <c r="E84" s="148"/>
      <c r="F84" s="148"/>
    </row>
    <row r="85" spans="1:6" s="140" customFormat="1" ht="14.25">
      <c r="A85" s="155"/>
      <c r="B85" s="170" t="s">
        <v>332</v>
      </c>
      <c r="C85" s="155" t="s">
        <v>2</v>
      </c>
      <c r="D85" s="157">
        <v>1</v>
      </c>
      <c r="E85" s="148"/>
      <c r="F85" s="148"/>
    </row>
    <row r="86" spans="1:6" s="140" customFormat="1" ht="14.25">
      <c r="A86" s="155"/>
      <c r="B86" s="170" t="s">
        <v>333</v>
      </c>
      <c r="C86" s="155" t="s">
        <v>2</v>
      </c>
      <c r="D86" s="157">
        <v>2</v>
      </c>
      <c r="E86" s="148"/>
      <c r="F86" s="148"/>
    </row>
    <row r="87" spans="1:6" s="140" customFormat="1" ht="14.25">
      <c r="A87" s="155"/>
      <c r="B87" s="170" t="s">
        <v>166</v>
      </c>
      <c r="C87" s="155" t="s">
        <v>2</v>
      </c>
      <c r="D87" s="157">
        <v>1</v>
      </c>
      <c r="E87" s="148"/>
      <c r="F87" s="148"/>
    </row>
    <row r="88" spans="1:6" s="140" customFormat="1" ht="14.25">
      <c r="A88" s="155" t="s">
        <v>367</v>
      </c>
      <c r="B88" s="154" t="s">
        <v>368</v>
      </c>
      <c r="C88" s="155" t="s">
        <v>2</v>
      </c>
      <c r="D88" s="157">
        <v>1</v>
      </c>
      <c r="E88" s="148"/>
      <c r="F88" s="148"/>
    </row>
    <row r="89" spans="1:6" s="140" customFormat="1" ht="14.25">
      <c r="A89" s="155"/>
      <c r="B89" s="154"/>
      <c r="C89" s="155"/>
      <c r="D89" s="157"/>
      <c r="E89" s="148"/>
      <c r="F89" s="148"/>
    </row>
    <row r="90" spans="1:6" s="140" customFormat="1" ht="15">
      <c r="A90" s="219" t="s">
        <v>326</v>
      </c>
      <c r="B90" s="220"/>
      <c r="C90" s="155"/>
      <c r="D90" s="158"/>
      <c r="E90" s="148"/>
      <c r="F90" s="148"/>
    </row>
    <row r="91" spans="1:6" s="140" customFormat="1" ht="14.25">
      <c r="A91" s="155" t="s">
        <v>153</v>
      </c>
      <c r="B91" s="154" t="s">
        <v>169</v>
      </c>
      <c r="C91" s="155"/>
      <c r="D91" s="157"/>
      <c r="E91" s="148"/>
      <c r="F91" s="148"/>
    </row>
    <row r="92" spans="1:6" s="140" customFormat="1" ht="14.25">
      <c r="A92" s="155"/>
      <c r="B92" s="170" t="s">
        <v>327</v>
      </c>
      <c r="C92" s="155" t="s">
        <v>2</v>
      </c>
      <c r="D92" s="157">
        <v>1</v>
      </c>
      <c r="E92" s="148"/>
      <c r="F92" s="148"/>
    </row>
    <row r="93" spans="1:6" s="140" customFormat="1" ht="14.25">
      <c r="A93" s="155"/>
      <c r="B93" s="170" t="s">
        <v>170</v>
      </c>
      <c r="C93" s="155" t="s">
        <v>2</v>
      </c>
      <c r="D93" s="157">
        <v>1</v>
      </c>
      <c r="E93" s="148"/>
      <c r="F93" s="148"/>
    </row>
    <row r="94" spans="1:6" s="140" customFormat="1" ht="14.25">
      <c r="A94" s="155"/>
      <c r="B94" s="170" t="s">
        <v>328</v>
      </c>
      <c r="C94" s="155" t="s">
        <v>2</v>
      </c>
      <c r="D94" s="157">
        <v>1</v>
      </c>
      <c r="E94" s="148"/>
      <c r="F94" s="148"/>
    </row>
    <row r="95" spans="1:6" s="140" customFormat="1" ht="14.25">
      <c r="A95" s="155"/>
      <c r="B95" s="154"/>
      <c r="C95" s="155"/>
      <c r="D95" s="157"/>
      <c r="E95" s="148"/>
      <c r="F95" s="148"/>
    </row>
    <row r="96" spans="1:6" s="140" customFormat="1" ht="15">
      <c r="A96" s="219" t="s">
        <v>329</v>
      </c>
      <c r="B96" s="220"/>
      <c r="C96" s="155"/>
      <c r="D96" s="158"/>
      <c r="E96" s="148"/>
      <c r="F96" s="148"/>
    </row>
    <row r="97" spans="1:6" s="140" customFormat="1" ht="14.25">
      <c r="A97" s="155" t="s">
        <v>168</v>
      </c>
      <c r="B97" s="154" t="s">
        <v>172</v>
      </c>
      <c r="C97" s="155" t="s">
        <v>2</v>
      </c>
      <c r="D97" s="157">
        <v>1</v>
      </c>
      <c r="E97" s="148"/>
      <c r="F97" s="148"/>
    </row>
    <row r="98" spans="1:6" s="140" customFormat="1" ht="14.25">
      <c r="A98" s="155"/>
      <c r="B98" s="154"/>
      <c r="C98" s="155"/>
      <c r="D98" s="157"/>
      <c r="E98" s="148"/>
      <c r="F98" s="148"/>
    </row>
    <row r="99" spans="1:6" s="140" customFormat="1" ht="14.25">
      <c r="A99" s="155"/>
      <c r="B99" s="154"/>
      <c r="C99" s="155"/>
      <c r="D99" s="157"/>
      <c r="E99" s="148"/>
      <c r="F99" s="148"/>
    </row>
    <row r="100" spans="1:6" s="140" customFormat="1" ht="14.25">
      <c r="A100" s="155"/>
      <c r="B100" s="154"/>
      <c r="C100" s="155"/>
      <c r="D100" s="157"/>
      <c r="E100" s="148"/>
      <c r="F100" s="148"/>
    </row>
    <row r="101" spans="1:6" s="140" customFormat="1" ht="14.25">
      <c r="A101" s="186"/>
      <c r="B101" s="187"/>
      <c r="C101" s="155"/>
      <c r="D101" s="157"/>
      <c r="E101" s="148"/>
      <c r="F101" s="148"/>
    </row>
    <row r="102" spans="1:6" s="140" customFormat="1" ht="15">
      <c r="A102" s="219" t="s">
        <v>330</v>
      </c>
      <c r="B102" s="220"/>
      <c r="C102" s="155"/>
      <c r="D102" s="158"/>
      <c r="E102" s="148"/>
      <c r="F102" s="148"/>
    </row>
    <row r="103" spans="1:6" s="140" customFormat="1" ht="14.25">
      <c r="A103" s="155" t="s">
        <v>171</v>
      </c>
      <c r="B103" s="154" t="s">
        <v>173</v>
      </c>
      <c r="C103" s="155" t="s">
        <v>56</v>
      </c>
      <c r="D103" s="157">
        <v>1</v>
      </c>
      <c r="E103" s="148"/>
      <c r="F103" s="148"/>
    </row>
    <row r="104" spans="1:6" s="140" customFormat="1" ht="14.25">
      <c r="A104" s="155"/>
      <c r="B104" s="154"/>
      <c r="C104" s="155"/>
      <c r="D104" s="157"/>
      <c r="E104" s="148"/>
      <c r="F104" s="148"/>
    </row>
    <row r="105" spans="1:6" s="140" customFormat="1" ht="14.25">
      <c r="A105" s="155"/>
      <c r="B105" s="154"/>
      <c r="C105" s="155"/>
      <c r="D105" s="157"/>
      <c r="E105" s="148"/>
      <c r="F105" s="148"/>
    </row>
    <row r="106" spans="1:6" s="140" customFormat="1" ht="14.25">
      <c r="A106" s="155"/>
      <c r="B106" s="154"/>
      <c r="C106" s="155"/>
      <c r="D106" s="157"/>
      <c r="E106" s="148"/>
      <c r="F106" s="148"/>
    </row>
    <row r="107" spans="1:6" ht="14.25">
      <c r="A107" s="147"/>
      <c r="B107" s="176"/>
      <c r="C107" s="177"/>
      <c r="D107" s="145"/>
      <c r="E107" s="143"/>
      <c r="F107" s="144"/>
    </row>
    <row r="108" spans="1:6" ht="22.5" customHeight="1">
      <c r="A108" s="178"/>
      <c r="B108" s="211" t="s">
        <v>158</v>
      </c>
      <c r="C108" s="211"/>
      <c r="D108" s="212"/>
      <c r="E108" s="213">
        <f>SUM(F107:F107)</f>
        <v>0</v>
      </c>
      <c r="F108" s="214"/>
    </row>
    <row r="109" spans="1:6" ht="23.25" customHeight="1" thickBot="1">
      <c r="A109" s="146"/>
      <c r="B109" s="215" t="s">
        <v>57</v>
      </c>
      <c r="C109" s="215"/>
      <c r="D109" s="216"/>
      <c r="E109" s="217">
        <f>E108*0.2</f>
        <v>0</v>
      </c>
      <c r="F109" s="218"/>
    </row>
    <row r="110" spans="1:6" ht="36.75" customHeight="1" thickTop="1">
      <c r="A110" s="182"/>
      <c r="B110" s="203" t="s">
        <v>159</v>
      </c>
      <c r="C110" s="203"/>
      <c r="D110" s="204"/>
      <c r="E110" s="205">
        <f>E109*1.2</f>
        <v>0</v>
      </c>
      <c r="F110" s="206"/>
    </row>
    <row r="111" ht="41.25" customHeight="1"/>
  </sheetData>
  <sheetProtection/>
  <mergeCells count="20">
    <mergeCell ref="A12:F12"/>
    <mergeCell ref="A15:F15"/>
    <mergeCell ref="B108:D108"/>
    <mergeCell ref="E108:F108"/>
    <mergeCell ref="A11:F11"/>
    <mergeCell ref="A14:F14"/>
    <mergeCell ref="A17:A19"/>
    <mergeCell ref="B18:E18"/>
    <mergeCell ref="A21:F22"/>
    <mergeCell ref="A25:F25"/>
    <mergeCell ref="B109:D109"/>
    <mergeCell ref="E109:F109"/>
    <mergeCell ref="B110:D110"/>
    <mergeCell ref="E110:F110"/>
    <mergeCell ref="A52:B52"/>
    <mergeCell ref="A90:B90"/>
    <mergeCell ref="A96:B96"/>
    <mergeCell ref="A102:B102"/>
    <mergeCell ref="D55:E55"/>
    <mergeCell ref="D60:E60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95" r:id="rId2"/>
  <headerFooter differentFirst="1" alignWithMargins="0">
    <oddHeader>&amp;L&amp;"Stylus BT,Roman Gras"&amp;11COMMUNAUTE DE COMMUNES DU PAYS D'HURIEL&amp;10
&amp;"Stylus BT,Normal"CONSTRUCTION D'UN ATELIER DE TAILLEUR DE PIERRE    &amp;R&amp;"Stylus BT,Normal"&amp;9Page 6 -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9"/>
  <dimension ref="A17:I92"/>
  <sheetViews>
    <sheetView showGridLines="0" showZeros="0" zoomScale="130" zoomScaleNormal="130" zoomScaleSheetLayoutView="100" zoomScalePageLayoutView="115" workbookViewId="0" topLeftCell="A61">
      <selection activeCell="C79" sqref="C79"/>
    </sheetView>
  </sheetViews>
  <sheetFormatPr defaultColWidth="11.421875" defaultRowHeight="12.75"/>
  <cols>
    <col min="1" max="1" width="9.421875" style="138" customWidth="1"/>
    <col min="2" max="2" width="48.57421875" style="140" customWidth="1"/>
    <col min="3" max="3" width="4.57421875" style="139" customWidth="1"/>
    <col min="4" max="4" width="10.7109375" style="139" customWidth="1"/>
    <col min="5" max="5" width="11.8515625" style="136" customWidth="1"/>
    <col min="6" max="6" width="15.00390625" style="136" customWidth="1"/>
    <col min="7" max="9" width="10.7109375" style="136" customWidth="1"/>
    <col min="10" max="16384" width="11.421875" style="13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3.5" thickBot="1"/>
    <row r="17" spans="1:6" ht="12.75">
      <c r="A17" s="159"/>
      <c r="B17" s="160"/>
      <c r="C17" s="160"/>
      <c r="D17" s="160"/>
      <c r="E17" s="160"/>
      <c r="F17" s="161"/>
    </row>
    <row r="18" spans="1:6" ht="12.75">
      <c r="A18" s="162"/>
      <c r="B18" s="163"/>
      <c r="C18" s="163"/>
      <c r="D18" s="163"/>
      <c r="E18" s="163"/>
      <c r="F18" s="164"/>
    </row>
    <row r="19" spans="1:6" ht="23.25">
      <c r="A19" s="224" t="s">
        <v>195</v>
      </c>
      <c r="B19" s="225"/>
      <c r="C19" s="225"/>
      <c r="D19" s="225"/>
      <c r="E19" s="225"/>
      <c r="F19" s="226"/>
    </row>
    <row r="20" spans="1:6" ht="57" customHeight="1">
      <c r="A20" s="240"/>
      <c r="B20" s="241"/>
      <c r="C20" s="241"/>
      <c r="D20" s="241"/>
      <c r="E20" s="241"/>
      <c r="F20" s="242"/>
    </row>
    <row r="21" spans="1:6" ht="12.75">
      <c r="A21" s="162"/>
      <c r="B21" s="163"/>
      <c r="C21" s="163"/>
      <c r="D21" s="163"/>
      <c r="E21" s="163"/>
      <c r="F21" s="164"/>
    </row>
    <row r="22" spans="1:6" ht="34.5" customHeight="1">
      <c r="A22" s="227" t="s">
        <v>196</v>
      </c>
      <c r="B22" s="228"/>
      <c r="C22" s="228"/>
      <c r="D22" s="228"/>
      <c r="E22" s="228"/>
      <c r="F22" s="229"/>
    </row>
    <row r="23" spans="1:6" ht="17.25" customHeight="1">
      <c r="A23" s="230"/>
      <c r="B23" s="231"/>
      <c r="C23" s="231"/>
      <c r="D23" s="231"/>
      <c r="E23" s="231"/>
      <c r="F23" s="232"/>
    </row>
    <row r="24" spans="1:6" ht="13.5" thickBot="1">
      <c r="A24" s="162"/>
      <c r="B24" s="163"/>
      <c r="C24" s="163"/>
      <c r="D24" s="163"/>
      <c r="E24" s="163"/>
      <c r="F24" s="164"/>
    </row>
    <row r="25" spans="1:6" ht="12.75">
      <c r="A25" s="233" t="s">
        <v>55</v>
      </c>
      <c r="B25" s="160"/>
      <c r="C25" s="160"/>
      <c r="D25" s="160"/>
      <c r="E25" s="160"/>
      <c r="F25" s="161"/>
    </row>
    <row r="26" spans="1:6" ht="25.5" customHeight="1">
      <c r="A26" s="234"/>
      <c r="B26" s="236" t="s">
        <v>197</v>
      </c>
      <c r="C26" s="236"/>
      <c r="D26" s="236"/>
      <c r="E26" s="236"/>
      <c r="F26" s="175" t="s">
        <v>198</v>
      </c>
    </row>
    <row r="27" spans="1:6" ht="13.5" thickBot="1">
      <c r="A27" s="235"/>
      <c r="B27" s="165"/>
      <c r="C27" s="165"/>
      <c r="D27" s="165"/>
      <c r="E27" s="165"/>
      <c r="F27" s="169"/>
    </row>
    <row r="28" spans="1:6" ht="12.75">
      <c r="A28" s="171"/>
      <c r="B28" s="172"/>
      <c r="C28" s="172"/>
      <c r="D28" s="172"/>
      <c r="E28" s="172"/>
      <c r="F28" s="173"/>
    </row>
    <row r="29" spans="1:6" ht="12.75">
      <c r="A29" s="243" t="s">
        <v>176</v>
      </c>
      <c r="B29" s="238"/>
      <c r="C29" s="238"/>
      <c r="D29" s="238"/>
      <c r="E29" s="238"/>
      <c r="F29" s="239"/>
    </row>
    <row r="30" spans="1:6" ht="30" customHeight="1">
      <c r="A30" s="237"/>
      <c r="B30" s="238"/>
      <c r="C30" s="238"/>
      <c r="D30" s="238"/>
      <c r="E30" s="238"/>
      <c r="F30" s="239"/>
    </row>
    <row r="31" spans="1:6" ht="13.5" thickBot="1">
      <c r="A31" s="174"/>
      <c r="B31" s="165"/>
      <c r="C31" s="165"/>
      <c r="D31" s="165"/>
      <c r="E31" s="165"/>
      <c r="F31" s="169"/>
    </row>
    <row r="32" spans="1:6" ht="12.75">
      <c r="A32" s="162"/>
      <c r="B32" s="163"/>
      <c r="C32" s="163"/>
      <c r="D32" s="163"/>
      <c r="E32" s="163"/>
      <c r="F32" s="164"/>
    </row>
    <row r="33" spans="1:6" ht="68.25" customHeight="1">
      <c r="A33" s="221" t="s">
        <v>199</v>
      </c>
      <c r="B33" s="222"/>
      <c r="C33" s="222"/>
      <c r="D33" s="222"/>
      <c r="E33" s="222"/>
      <c r="F33" s="223"/>
    </row>
    <row r="34" spans="1:6" ht="13.5" thickBot="1">
      <c r="A34" s="166"/>
      <c r="B34" s="167"/>
      <c r="C34" s="167"/>
      <c r="D34" s="167"/>
      <c r="E34" s="167"/>
      <c r="F34" s="168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1:4" s="153" customFormat="1" ht="18">
      <c r="A55" s="149" t="s">
        <v>176</v>
      </c>
      <c r="B55" s="150"/>
      <c r="C55" s="151"/>
      <c r="D55" s="152"/>
    </row>
    <row r="56" ht="11.25" customHeight="1" thickBot="1">
      <c r="I56" s="137"/>
    </row>
    <row r="57" spans="1:9" s="141" customFormat="1" ht="33" customHeight="1" thickBot="1" thickTop="1">
      <c r="A57" s="179" t="s">
        <v>0</v>
      </c>
      <c r="B57" s="180" t="s">
        <v>1</v>
      </c>
      <c r="C57" s="180" t="s">
        <v>2</v>
      </c>
      <c r="D57" s="180" t="s">
        <v>3</v>
      </c>
      <c r="E57" s="180" t="s">
        <v>53</v>
      </c>
      <c r="F57" s="181" t="s">
        <v>54</v>
      </c>
      <c r="I57" s="142"/>
    </row>
    <row r="58" spans="1:6" s="140" customFormat="1" ht="15" thickTop="1">
      <c r="A58" s="155"/>
      <c r="B58" s="154"/>
      <c r="C58" s="155"/>
      <c r="D58" s="156"/>
      <c r="E58" s="148"/>
      <c r="F58" s="148"/>
    </row>
    <row r="59" spans="1:6" s="140" customFormat="1" ht="15">
      <c r="A59" s="219" t="s">
        <v>334</v>
      </c>
      <c r="B59" s="220"/>
      <c r="C59" s="155"/>
      <c r="D59" s="158"/>
      <c r="E59" s="148"/>
      <c r="F59" s="148"/>
    </row>
    <row r="60" spans="1:6" s="140" customFormat="1" ht="14.25">
      <c r="A60" s="155" t="s">
        <v>335</v>
      </c>
      <c r="B60" s="154" t="s">
        <v>178</v>
      </c>
      <c r="C60" s="155" t="s">
        <v>56</v>
      </c>
      <c r="D60" s="157">
        <v>1</v>
      </c>
      <c r="E60" s="148"/>
      <c r="F60" s="148"/>
    </row>
    <row r="61" spans="1:6" s="140" customFormat="1" ht="14.25">
      <c r="A61" s="155" t="s">
        <v>336</v>
      </c>
      <c r="B61" s="154" t="s">
        <v>180</v>
      </c>
      <c r="C61" s="155" t="s">
        <v>56</v>
      </c>
      <c r="D61" s="157">
        <v>1</v>
      </c>
      <c r="E61" s="148"/>
      <c r="F61" s="148"/>
    </row>
    <row r="62" spans="1:6" s="140" customFormat="1" ht="14.25" customHeight="1">
      <c r="A62" s="155" t="s">
        <v>337</v>
      </c>
      <c r="B62" s="154" t="s">
        <v>182</v>
      </c>
      <c r="C62" s="155" t="s">
        <v>2</v>
      </c>
      <c r="D62" s="189">
        <v>3</v>
      </c>
      <c r="E62" s="188"/>
      <c r="F62" s="148"/>
    </row>
    <row r="63" spans="1:6" s="140" customFormat="1" ht="14.25">
      <c r="A63" s="155" t="s">
        <v>338</v>
      </c>
      <c r="B63" s="154" t="s">
        <v>184</v>
      </c>
      <c r="C63" s="155" t="s">
        <v>56</v>
      </c>
      <c r="D63" s="157">
        <v>1</v>
      </c>
      <c r="E63" s="148"/>
      <c r="F63" s="148"/>
    </row>
    <row r="64" spans="1:6" s="140" customFormat="1" ht="14.25">
      <c r="A64" s="155" t="s">
        <v>339</v>
      </c>
      <c r="B64" s="154" t="s">
        <v>185</v>
      </c>
      <c r="C64" s="155" t="s">
        <v>56</v>
      </c>
      <c r="D64" s="157">
        <v>1</v>
      </c>
      <c r="E64" s="148"/>
      <c r="F64" s="148"/>
    </row>
    <row r="65" spans="1:6" s="140" customFormat="1" ht="14.25">
      <c r="A65" s="155"/>
      <c r="B65" s="154"/>
      <c r="C65" s="155"/>
      <c r="D65" s="156"/>
      <c r="E65" s="148"/>
      <c r="F65" s="148"/>
    </row>
    <row r="66" spans="1:6" s="140" customFormat="1" ht="15">
      <c r="A66" s="219" t="s">
        <v>340</v>
      </c>
      <c r="B66" s="220"/>
      <c r="C66" s="155"/>
      <c r="D66" s="158"/>
      <c r="E66" s="148"/>
      <c r="F66" s="148"/>
    </row>
    <row r="67" spans="1:6" s="140" customFormat="1" ht="14.25" customHeight="1">
      <c r="A67" s="155" t="s">
        <v>341</v>
      </c>
      <c r="B67" s="154" t="s">
        <v>187</v>
      </c>
      <c r="C67" s="155" t="s">
        <v>162</v>
      </c>
      <c r="D67" s="207" t="s">
        <v>188</v>
      </c>
      <c r="E67" s="208"/>
      <c r="F67" s="209"/>
    </row>
    <row r="68" spans="1:6" s="140" customFormat="1" ht="14.25">
      <c r="A68" s="155"/>
      <c r="B68" s="154"/>
      <c r="C68" s="155"/>
      <c r="D68" s="156"/>
      <c r="E68" s="148"/>
      <c r="F68" s="148"/>
    </row>
    <row r="69" spans="1:6" s="140" customFormat="1" ht="15">
      <c r="A69" s="219" t="s">
        <v>342</v>
      </c>
      <c r="B69" s="220"/>
      <c r="C69" s="155"/>
      <c r="D69" s="158"/>
      <c r="E69" s="148"/>
      <c r="F69" s="148"/>
    </row>
    <row r="70" spans="1:6" s="140" customFormat="1" ht="14.25">
      <c r="A70" s="155" t="s">
        <v>177</v>
      </c>
      <c r="B70" s="154" t="s">
        <v>189</v>
      </c>
      <c r="C70" s="155" t="s">
        <v>2</v>
      </c>
      <c r="D70" s="157">
        <v>1</v>
      </c>
      <c r="E70" s="148"/>
      <c r="F70" s="148"/>
    </row>
    <row r="71" spans="1:6" s="140" customFormat="1" ht="14.25">
      <c r="A71" s="155" t="s">
        <v>179</v>
      </c>
      <c r="B71" s="154" t="s">
        <v>190</v>
      </c>
      <c r="C71" s="155" t="s">
        <v>2</v>
      </c>
      <c r="D71" s="157">
        <v>1</v>
      </c>
      <c r="E71" s="148"/>
      <c r="F71" s="148"/>
    </row>
    <row r="72" spans="1:6" s="140" customFormat="1" ht="14.25">
      <c r="A72" s="155" t="s">
        <v>181</v>
      </c>
      <c r="B72" s="154" t="s">
        <v>191</v>
      </c>
      <c r="C72" s="155" t="s">
        <v>2</v>
      </c>
      <c r="D72" s="157">
        <v>1</v>
      </c>
      <c r="E72" s="148"/>
      <c r="F72" s="148"/>
    </row>
    <row r="73" spans="1:6" s="140" customFormat="1" ht="14.25">
      <c r="A73" s="155" t="s">
        <v>183</v>
      </c>
      <c r="B73" s="154" t="s">
        <v>192</v>
      </c>
      <c r="C73" s="155" t="s">
        <v>2</v>
      </c>
      <c r="D73" s="157">
        <v>2</v>
      </c>
      <c r="E73" s="148"/>
      <c r="F73" s="148"/>
    </row>
    <row r="74" spans="1:6" s="140" customFormat="1" ht="14.25">
      <c r="A74" s="155"/>
      <c r="B74" s="154"/>
      <c r="C74" s="155"/>
      <c r="D74" s="157"/>
      <c r="E74" s="148"/>
      <c r="F74" s="148"/>
    </row>
    <row r="75" spans="1:6" s="140" customFormat="1" ht="14.25">
      <c r="A75" s="155"/>
      <c r="B75" s="154"/>
      <c r="C75" s="155"/>
      <c r="D75" s="157"/>
      <c r="E75" s="148"/>
      <c r="F75" s="148"/>
    </row>
    <row r="76" spans="1:6" s="140" customFormat="1" ht="15">
      <c r="A76" s="219" t="s">
        <v>343</v>
      </c>
      <c r="B76" s="220"/>
      <c r="C76" s="155"/>
      <c r="D76" s="158"/>
      <c r="E76" s="148"/>
      <c r="F76" s="148"/>
    </row>
    <row r="77" spans="1:6" s="140" customFormat="1" ht="14.25">
      <c r="A77" s="155" t="s">
        <v>186</v>
      </c>
      <c r="B77" s="154" t="s">
        <v>369</v>
      </c>
      <c r="C77" s="155" t="s">
        <v>2</v>
      </c>
      <c r="D77" s="157">
        <v>1</v>
      </c>
      <c r="E77" s="148"/>
      <c r="F77" s="148"/>
    </row>
    <row r="78" spans="1:6" s="140" customFormat="1" ht="14.25">
      <c r="A78" s="155"/>
      <c r="B78" s="154"/>
      <c r="C78" s="155"/>
      <c r="D78" s="157"/>
      <c r="E78" s="148"/>
      <c r="F78" s="148"/>
    </row>
    <row r="79" spans="1:6" s="140" customFormat="1" ht="14.25">
      <c r="A79" s="155"/>
      <c r="B79" s="154"/>
      <c r="C79" s="155"/>
      <c r="D79" s="157"/>
      <c r="E79" s="148"/>
      <c r="F79" s="148"/>
    </row>
    <row r="80" spans="1:6" ht="14.25">
      <c r="A80" s="147"/>
      <c r="B80" s="176"/>
      <c r="C80" s="177"/>
      <c r="D80" s="145"/>
      <c r="E80" s="143"/>
      <c r="F80" s="144"/>
    </row>
    <row r="81" spans="1:6" ht="22.5" customHeight="1">
      <c r="A81" s="178"/>
      <c r="B81" s="211" t="s">
        <v>174</v>
      </c>
      <c r="C81" s="211"/>
      <c r="D81" s="212"/>
      <c r="E81" s="213">
        <f>SUM(F80:F80)</f>
        <v>0</v>
      </c>
      <c r="F81" s="214"/>
    </row>
    <row r="82" spans="1:6" ht="23.25" customHeight="1" thickBot="1">
      <c r="A82" s="146"/>
      <c r="B82" s="215" t="s">
        <v>57</v>
      </c>
      <c r="C82" s="215"/>
      <c r="D82" s="216"/>
      <c r="E82" s="217">
        <f>E81*0.2</f>
        <v>0</v>
      </c>
      <c r="F82" s="218"/>
    </row>
    <row r="83" spans="1:6" ht="36.75" customHeight="1" thickTop="1">
      <c r="A83" s="182"/>
      <c r="B83" s="203" t="s">
        <v>175</v>
      </c>
      <c r="C83" s="203"/>
      <c r="D83" s="204"/>
      <c r="E83" s="205">
        <f>E82*1.2</f>
        <v>0</v>
      </c>
      <c r="F83" s="206"/>
    </row>
    <row r="84" spans="1:6" s="140" customFormat="1" ht="15">
      <c r="A84" s="155"/>
      <c r="B84" s="183" t="s">
        <v>88</v>
      </c>
      <c r="C84" s="155"/>
      <c r="D84" s="157"/>
      <c r="E84" s="148"/>
      <c r="F84" s="148"/>
    </row>
    <row r="85" spans="1:6" s="140" customFormat="1" ht="14.25">
      <c r="A85" s="155" t="s">
        <v>186</v>
      </c>
      <c r="B85" s="154" t="s">
        <v>344</v>
      </c>
      <c r="C85" s="155" t="s">
        <v>2</v>
      </c>
      <c r="D85" s="157">
        <v>1</v>
      </c>
      <c r="E85" s="148"/>
      <c r="F85" s="148"/>
    </row>
    <row r="86" spans="1:6" s="140" customFormat="1" ht="14.25">
      <c r="A86" s="155"/>
      <c r="B86" s="154"/>
      <c r="C86" s="155"/>
      <c r="D86" s="156"/>
      <c r="E86" s="148"/>
      <c r="F86" s="148"/>
    </row>
    <row r="87" spans="1:6" s="140" customFormat="1" ht="14.25">
      <c r="A87" s="155"/>
      <c r="B87" s="154"/>
      <c r="C87" s="155"/>
      <c r="D87" s="156"/>
      <c r="E87" s="148"/>
      <c r="F87" s="148"/>
    </row>
    <row r="88" spans="1:6" s="140" customFormat="1" ht="14.25">
      <c r="A88" s="155"/>
      <c r="B88" s="154"/>
      <c r="C88" s="155"/>
      <c r="D88" s="156"/>
      <c r="E88" s="148"/>
      <c r="F88" s="148"/>
    </row>
    <row r="89" spans="1:6" s="140" customFormat="1" ht="14.25">
      <c r="A89" s="155"/>
      <c r="B89" s="154"/>
      <c r="C89" s="155"/>
      <c r="D89" s="157"/>
      <c r="E89" s="148"/>
      <c r="F89" s="148"/>
    </row>
    <row r="90" spans="1:6" ht="41.25" customHeight="1">
      <c r="A90" s="178"/>
      <c r="B90" s="210" t="s">
        <v>105</v>
      </c>
      <c r="C90" s="211"/>
      <c r="D90" s="212"/>
      <c r="E90" s="213">
        <f>F85</f>
        <v>0</v>
      </c>
      <c r="F90" s="214"/>
    </row>
    <row r="91" spans="1:6" ht="21.75" customHeight="1" thickBot="1">
      <c r="A91" s="146"/>
      <c r="B91" s="215" t="s">
        <v>57</v>
      </c>
      <c r="C91" s="215"/>
      <c r="D91" s="216"/>
      <c r="E91" s="217">
        <f>E90*0.2</f>
        <v>0</v>
      </c>
      <c r="F91" s="218"/>
    </row>
    <row r="92" spans="1:6" ht="41.25" customHeight="1" thickTop="1">
      <c r="A92" s="182"/>
      <c r="B92" s="202" t="s">
        <v>106</v>
      </c>
      <c r="C92" s="203"/>
      <c r="D92" s="204"/>
      <c r="E92" s="205">
        <f>E91*1.2</f>
        <v>0</v>
      </c>
      <c r="F92" s="206"/>
    </row>
  </sheetData>
  <sheetProtection/>
  <mergeCells count="25">
    <mergeCell ref="B91:D91"/>
    <mergeCell ref="E91:F91"/>
    <mergeCell ref="B92:D92"/>
    <mergeCell ref="A20:F20"/>
    <mergeCell ref="A23:F23"/>
    <mergeCell ref="E92:F92"/>
    <mergeCell ref="A59:B59"/>
    <mergeCell ref="A76:B76"/>
    <mergeCell ref="A66:B66"/>
    <mergeCell ref="D67:F67"/>
    <mergeCell ref="A69:B69"/>
    <mergeCell ref="B90:D90"/>
    <mergeCell ref="E90:F90"/>
    <mergeCell ref="B81:D81"/>
    <mergeCell ref="E81:F81"/>
    <mergeCell ref="B82:D82"/>
    <mergeCell ref="E82:F82"/>
    <mergeCell ref="B83:D83"/>
    <mergeCell ref="E83:F83"/>
    <mergeCell ref="A19:F19"/>
    <mergeCell ref="A22:F22"/>
    <mergeCell ref="A25:A27"/>
    <mergeCell ref="B26:E26"/>
    <mergeCell ref="A29:F30"/>
    <mergeCell ref="A33:F33"/>
  </mergeCells>
  <printOptions horizontalCentered="1"/>
  <pageMargins left="0.3937007874015748" right="0.3937007874015748" top="1.1811023622047245" bottom="0.5511811023622047" header="0.3937007874015748" footer="0.1968503937007874"/>
  <pageSetup fitToHeight="0" horizontalDpi="600" verticalDpi="600" orientation="portrait" paperSize="9" scale="86" r:id="rId2"/>
  <headerFooter differentFirst="1" alignWithMargins="0">
    <oddHeader>&amp;L&amp;"Stylus BT,Roman Gras"&amp;11COMMUNAUTE DE COMMUNES DU PAYS D'HURIEL&amp;10
&amp;"Stylus BT,Normal"CONSTRUCTION D'UN ATELIER DE TAILLEUR DE PIERRE   &amp;"Stylus BT,Roman Gras" &amp;R&amp;"Stylus BT,Normal"&amp;9Page 7 - &amp;P</oddHeader>
  </headerFooter>
  <rowBreaks count="1" manualBreakCount="1">
    <brk id="53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6"/>
  <dimension ref="A1:J69"/>
  <sheetViews>
    <sheetView showGridLines="0" showZeros="0" zoomScalePageLayoutView="0" workbookViewId="0" topLeftCell="A51">
      <selection activeCell="B76" sqref="B76"/>
    </sheetView>
  </sheetViews>
  <sheetFormatPr defaultColWidth="11.421875" defaultRowHeight="12.75"/>
  <cols>
    <col min="1" max="1" width="9.421875" style="2" customWidth="1"/>
    <col min="2" max="2" width="48.57421875" style="3" customWidth="1"/>
    <col min="3" max="3" width="4.57421875" style="105" customWidth="1"/>
    <col min="4" max="4" width="10.7109375" style="105" customWidth="1"/>
    <col min="5" max="5" width="11.8515625" style="1" customWidth="1"/>
    <col min="6" max="6" width="15.00390625" style="1" customWidth="1"/>
    <col min="7" max="9" width="10.7109375" style="1" customWidth="1"/>
    <col min="10" max="16384" width="11.421875" style="1" customWidth="1"/>
  </cols>
  <sheetData>
    <row r="1" spans="1:6" ht="15.75" customHeight="1" hidden="1">
      <c r="A1"/>
      <c r="B1" s="45"/>
      <c r="C1" s="6"/>
      <c r="D1" s="6"/>
      <c r="E1" s="46"/>
      <c r="F1" s="46"/>
    </row>
    <row r="2" spans="2:10" ht="20.25" customHeight="1">
      <c r="B2" s="18">
        <v>1</v>
      </c>
      <c r="G2" s="4">
        <v>1</v>
      </c>
      <c r="I2" s="4">
        <v>1</v>
      </c>
      <c r="J2" s="4">
        <v>1</v>
      </c>
    </row>
    <row r="3" ht="12.75" hidden="1">
      <c r="I3"/>
    </row>
    <row r="4" ht="12.75" hidden="1">
      <c r="I4"/>
    </row>
    <row r="5" ht="12.75" hidden="1">
      <c r="I5"/>
    </row>
    <row r="6" spans="1:9" ht="15.75" hidden="1">
      <c r="A6" s="5"/>
      <c r="I6"/>
    </row>
    <row r="7" ht="12.75" hidden="1">
      <c r="I7"/>
    </row>
    <row r="8" spans="3:9" ht="12.75" hidden="1">
      <c r="C8" s="106"/>
      <c r="I8"/>
    </row>
    <row r="9" spans="1:9" ht="27" customHeight="1">
      <c r="A9" s="245" t="s">
        <v>9</v>
      </c>
      <c r="B9" s="246"/>
      <c r="C9" s="246"/>
      <c r="D9" s="246"/>
      <c r="E9" s="246"/>
      <c r="F9" s="247"/>
      <c r="I9"/>
    </row>
    <row r="10" spans="2:9" ht="4.5" customHeight="1">
      <c r="B10" s="8"/>
      <c r="C10" s="107"/>
      <c r="I10"/>
    </row>
    <row r="11" ht="12.75">
      <c r="I11"/>
    </row>
    <row r="12" ht="5.25" customHeight="1" thickBot="1">
      <c r="I12"/>
    </row>
    <row r="13" spans="1:9" s="12" customFormat="1" ht="18.75" customHeight="1" thickBot="1" thickTop="1">
      <c r="A13" s="15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I13" s="13"/>
    </row>
    <row r="14" spans="1:6" ht="15.75" thickTop="1">
      <c r="A14" s="54"/>
      <c r="B14" s="55"/>
      <c r="C14" s="108"/>
      <c r="D14" s="117"/>
      <c r="E14" s="56"/>
      <c r="F14" s="56"/>
    </row>
    <row r="15" spans="1:6" ht="15">
      <c r="A15" s="7"/>
      <c r="B15" s="14"/>
      <c r="C15" s="104"/>
      <c r="D15" s="118"/>
      <c r="E15" s="58"/>
      <c r="F15" s="58"/>
    </row>
    <row r="16" spans="1:6" ht="13.5" customHeight="1">
      <c r="A16" s="7"/>
      <c r="B16" s="248" t="s">
        <v>26</v>
      </c>
      <c r="C16" s="104"/>
      <c r="D16" s="118"/>
      <c r="E16" s="58"/>
      <c r="F16" s="58"/>
    </row>
    <row r="17" spans="1:6" ht="13.5" customHeight="1">
      <c r="A17" s="7"/>
      <c r="B17" s="248"/>
      <c r="C17" s="104"/>
      <c r="D17" s="118"/>
      <c r="E17" s="58"/>
      <c r="F17" s="58"/>
    </row>
    <row r="18" spans="1:6" ht="15">
      <c r="A18" s="7"/>
      <c r="B18" s="14"/>
      <c r="C18" s="104"/>
      <c r="D18" s="118"/>
      <c r="E18" s="58"/>
      <c r="F18" s="58"/>
    </row>
    <row r="19" spans="1:6" ht="15">
      <c r="A19" s="7"/>
      <c r="B19" s="14"/>
      <c r="C19" s="104"/>
      <c r="D19" s="118"/>
      <c r="E19" s="58"/>
      <c r="F19" s="58"/>
    </row>
    <row r="20" spans="1:6" ht="15.75" thickBot="1">
      <c r="A20" s="50" t="s">
        <v>6</v>
      </c>
      <c r="B20" s="127" t="s">
        <v>37</v>
      </c>
      <c r="C20" s="104"/>
      <c r="D20" s="118"/>
      <c r="E20" s="58"/>
      <c r="F20" s="58"/>
    </row>
    <row r="21" spans="1:6" ht="15.75" thickTop="1">
      <c r="A21" s="7"/>
      <c r="B21" s="14"/>
      <c r="C21" s="104"/>
      <c r="D21" s="118"/>
      <c r="E21" s="58"/>
      <c r="F21" s="58"/>
    </row>
    <row r="22" spans="1:6" ht="15">
      <c r="A22" s="7"/>
      <c r="B22" s="14"/>
      <c r="C22" s="104"/>
      <c r="D22" s="118"/>
      <c r="E22" s="58"/>
      <c r="F22" s="58"/>
    </row>
    <row r="23" spans="1:6" ht="15">
      <c r="A23" s="51" t="s">
        <v>10</v>
      </c>
      <c r="B23" s="57" t="s">
        <v>38</v>
      </c>
      <c r="C23" s="104"/>
      <c r="D23" s="118"/>
      <c r="E23" s="58"/>
      <c r="F23" s="58">
        <f>D23*E23</f>
        <v>0</v>
      </c>
    </row>
    <row r="24" spans="1:6" ht="3.75" customHeight="1">
      <c r="A24" s="7"/>
      <c r="B24" s="14"/>
      <c r="C24" s="129"/>
      <c r="D24" s="130"/>
      <c r="E24" s="58"/>
      <c r="F24" s="131">
        <f>ROUND(E24*D24,2)</f>
        <v>0</v>
      </c>
    </row>
    <row r="25" spans="1:6" ht="15">
      <c r="A25" s="52" t="s">
        <v>11</v>
      </c>
      <c r="B25" s="132" t="s">
        <v>39</v>
      </c>
      <c r="C25" s="133" t="s">
        <v>23</v>
      </c>
      <c r="D25" s="134">
        <v>1</v>
      </c>
      <c r="E25" s="135">
        <f>1100*7</f>
        <v>7700</v>
      </c>
      <c r="F25" s="131">
        <f aca="true" t="shared" si="0" ref="F25:F57">D25*E25</f>
        <v>7700</v>
      </c>
    </row>
    <row r="26" spans="1:6" ht="3.75" customHeight="1">
      <c r="A26" s="7"/>
      <c r="B26" s="14"/>
      <c r="C26" s="129"/>
      <c r="D26" s="130"/>
      <c r="E26" s="58"/>
      <c r="F26" s="131">
        <f t="shared" si="0"/>
        <v>0</v>
      </c>
    </row>
    <row r="27" spans="1:6" ht="30">
      <c r="A27" s="52" t="s">
        <v>11</v>
      </c>
      <c r="B27" s="132" t="s">
        <v>41</v>
      </c>
      <c r="C27" s="133" t="s">
        <v>24</v>
      </c>
      <c r="D27" s="134">
        <f>110+7*2*4</f>
        <v>166</v>
      </c>
      <c r="E27" s="135">
        <v>25</v>
      </c>
      <c r="F27" s="131">
        <f t="shared" si="0"/>
        <v>4150</v>
      </c>
    </row>
    <row r="28" spans="1:6" ht="3.75" customHeight="1">
      <c r="A28" s="7"/>
      <c r="B28" s="14"/>
      <c r="C28" s="129"/>
      <c r="D28" s="130"/>
      <c r="E28" s="58"/>
      <c r="F28" s="131">
        <f t="shared" si="0"/>
        <v>0</v>
      </c>
    </row>
    <row r="29" spans="1:6" ht="15">
      <c r="A29" s="52" t="s">
        <v>11</v>
      </c>
      <c r="B29" s="132" t="s">
        <v>42</v>
      </c>
      <c r="C29" s="133" t="s">
        <v>8</v>
      </c>
      <c r="D29" s="134">
        <v>15</v>
      </c>
      <c r="E29" s="135">
        <v>55</v>
      </c>
      <c r="F29" s="131">
        <f t="shared" si="0"/>
        <v>825</v>
      </c>
    </row>
    <row r="30" spans="1:6" ht="3.75" customHeight="1">
      <c r="A30" s="7"/>
      <c r="B30" s="14"/>
      <c r="C30" s="129"/>
      <c r="D30" s="130"/>
      <c r="E30" s="58"/>
      <c r="F30" s="131">
        <f t="shared" si="0"/>
        <v>0</v>
      </c>
    </row>
    <row r="31" spans="1:6" ht="15">
      <c r="A31" s="52" t="s">
        <v>11</v>
      </c>
      <c r="B31" s="132" t="s">
        <v>43</v>
      </c>
      <c r="C31" s="133" t="s">
        <v>8</v>
      </c>
      <c r="D31" s="134">
        <f>(9*3+5*2+12*2+6.5*2)*1.06</f>
        <v>78</v>
      </c>
      <c r="E31" s="135">
        <v>55</v>
      </c>
      <c r="F31" s="131">
        <f t="shared" si="0"/>
        <v>4290</v>
      </c>
    </row>
    <row r="32" spans="1:6" ht="3.75" customHeight="1">
      <c r="A32" s="7"/>
      <c r="B32" s="14"/>
      <c r="C32" s="129"/>
      <c r="D32" s="130"/>
      <c r="E32" s="58"/>
      <c r="F32" s="131">
        <f t="shared" si="0"/>
        <v>0</v>
      </c>
    </row>
    <row r="33" spans="1:6" ht="15">
      <c r="A33" s="52" t="s">
        <v>11</v>
      </c>
      <c r="B33" s="132" t="s">
        <v>40</v>
      </c>
      <c r="C33" s="133" t="s">
        <v>24</v>
      </c>
      <c r="D33" s="134">
        <f>110+7*2*4</f>
        <v>166</v>
      </c>
      <c r="E33" s="135">
        <v>18</v>
      </c>
      <c r="F33" s="131">
        <f t="shared" si="0"/>
        <v>2988</v>
      </c>
    </row>
    <row r="34" spans="1:6" ht="3.75" customHeight="1">
      <c r="A34" s="7"/>
      <c r="B34" s="14"/>
      <c r="C34" s="129"/>
      <c r="D34" s="130"/>
      <c r="E34" s="58"/>
      <c r="F34" s="131">
        <f t="shared" si="0"/>
        <v>0</v>
      </c>
    </row>
    <row r="35" spans="1:6" ht="15">
      <c r="A35" s="52" t="s">
        <v>11</v>
      </c>
      <c r="B35" s="132" t="s">
        <v>44</v>
      </c>
      <c r="C35" s="133" t="s">
        <v>24</v>
      </c>
      <c r="D35" s="134">
        <f>(9*3+5+12*2+6.5*2)*1.06+0.5*4*0.5*31</f>
        <v>104</v>
      </c>
      <c r="E35" s="135">
        <v>85</v>
      </c>
      <c r="F35" s="131">
        <f t="shared" si="0"/>
        <v>8840</v>
      </c>
    </row>
    <row r="36" spans="1:6" ht="3.75" customHeight="1">
      <c r="A36" s="7"/>
      <c r="B36" s="14"/>
      <c r="C36" s="129"/>
      <c r="D36" s="130"/>
      <c r="E36" s="58"/>
      <c r="F36" s="131">
        <f t="shared" si="0"/>
        <v>0</v>
      </c>
    </row>
    <row r="37" spans="1:6" ht="30">
      <c r="A37" s="52" t="s">
        <v>11</v>
      </c>
      <c r="B37" s="132" t="s">
        <v>45</v>
      </c>
      <c r="C37" s="133" t="s">
        <v>24</v>
      </c>
      <c r="D37" s="134">
        <f>((10.5*3.14+16*2+10*2+81.5*2+13*2+14*2+24*2+8*2)*2)*0.1</f>
        <v>73</v>
      </c>
      <c r="E37" s="135">
        <v>85</v>
      </c>
      <c r="F37" s="131">
        <f t="shared" si="0"/>
        <v>6205</v>
      </c>
    </row>
    <row r="38" spans="1:6" ht="15">
      <c r="A38" s="53"/>
      <c r="B38" s="47"/>
      <c r="C38" s="109"/>
      <c r="D38" s="119"/>
      <c r="E38" s="59"/>
      <c r="F38" s="131">
        <f t="shared" si="0"/>
        <v>0</v>
      </c>
    </row>
    <row r="39" spans="1:6" ht="15">
      <c r="A39" s="53"/>
      <c r="B39" s="47"/>
      <c r="C39" s="109"/>
      <c r="D39" s="119"/>
      <c r="E39" s="59"/>
      <c r="F39" s="131">
        <f t="shared" si="0"/>
        <v>0</v>
      </c>
    </row>
    <row r="40" spans="1:6" ht="15">
      <c r="A40" s="53"/>
      <c r="B40" s="47"/>
      <c r="C40" s="109"/>
      <c r="D40" s="119"/>
      <c r="E40" s="59"/>
      <c r="F40" s="131">
        <f t="shared" si="0"/>
        <v>0</v>
      </c>
    </row>
    <row r="41" spans="1:6" ht="15">
      <c r="A41" s="125" t="s">
        <v>12</v>
      </c>
      <c r="B41" s="57" t="s">
        <v>46</v>
      </c>
      <c r="C41" s="104"/>
      <c r="D41" s="118"/>
      <c r="E41" s="58"/>
      <c r="F41" s="131">
        <f t="shared" si="0"/>
        <v>0</v>
      </c>
    </row>
    <row r="42" spans="1:6" ht="5.25" customHeight="1">
      <c r="A42" s="53"/>
      <c r="B42" s="47"/>
      <c r="C42" s="109"/>
      <c r="D42" s="119"/>
      <c r="E42" s="59"/>
      <c r="F42" s="131">
        <f t="shared" si="0"/>
        <v>0</v>
      </c>
    </row>
    <row r="43" spans="1:6" ht="15">
      <c r="A43" s="53"/>
      <c r="B43" s="126" t="s">
        <v>47</v>
      </c>
      <c r="C43" s="109" t="s">
        <v>2</v>
      </c>
      <c r="D43" s="128">
        <v>65</v>
      </c>
      <c r="E43" s="59">
        <v>35</v>
      </c>
      <c r="F43" s="131">
        <f t="shared" si="0"/>
        <v>2275</v>
      </c>
    </row>
    <row r="44" spans="1:6" ht="15">
      <c r="A44" s="53"/>
      <c r="B44" s="47"/>
      <c r="C44" s="109"/>
      <c r="D44" s="119"/>
      <c r="E44" s="59"/>
      <c r="F44" s="131">
        <f t="shared" si="0"/>
        <v>0</v>
      </c>
    </row>
    <row r="45" spans="1:6" ht="15">
      <c r="A45" s="53"/>
      <c r="B45" s="47"/>
      <c r="C45" s="109"/>
      <c r="D45" s="119"/>
      <c r="E45" s="59"/>
      <c r="F45" s="131">
        <f t="shared" si="0"/>
        <v>0</v>
      </c>
    </row>
    <row r="46" spans="1:6" ht="15">
      <c r="A46" s="53"/>
      <c r="B46" s="47"/>
      <c r="C46" s="109"/>
      <c r="D46" s="119"/>
      <c r="E46" s="59"/>
      <c r="F46" s="131">
        <f t="shared" si="0"/>
        <v>0</v>
      </c>
    </row>
    <row r="47" spans="1:6" ht="15">
      <c r="A47" s="125" t="s">
        <v>29</v>
      </c>
      <c r="B47" s="57" t="s">
        <v>48</v>
      </c>
      <c r="C47" s="109"/>
      <c r="D47" s="118"/>
      <c r="E47" s="58"/>
      <c r="F47" s="131">
        <f t="shared" si="0"/>
        <v>0</v>
      </c>
    </row>
    <row r="48" spans="1:6" ht="5.25" customHeight="1">
      <c r="A48" s="53"/>
      <c r="B48" s="47"/>
      <c r="C48" s="109"/>
      <c r="D48" s="119"/>
      <c r="E48" s="59"/>
      <c r="F48" s="131">
        <f t="shared" si="0"/>
        <v>0</v>
      </c>
    </row>
    <row r="49" spans="1:6" ht="15">
      <c r="A49" s="53"/>
      <c r="B49" s="126" t="s">
        <v>49</v>
      </c>
      <c r="C49" s="109" t="s">
        <v>2</v>
      </c>
      <c r="D49" s="128">
        <v>65</v>
      </c>
      <c r="E49" s="59">
        <v>35</v>
      </c>
      <c r="F49" s="131">
        <f t="shared" si="0"/>
        <v>2275</v>
      </c>
    </row>
    <row r="50" spans="1:6" ht="15">
      <c r="A50" s="53"/>
      <c r="B50" s="47"/>
      <c r="C50" s="109"/>
      <c r="D50" s="119"/>
      <c r="E50" s="59"/>
      <c r="F50" s="131">
        <f t="shared" si="0"/>
        <v>0</v>
      </c>
    </row>
    <row r="51" spans="1:6" ht="15">
      <c r="A51" s="53"/>
      <c r="B51" s="47"/>
      <c r="C51" s="109"/>
      <c r="D51" s="119"/>
      <c r="E51" s="59"/>
      <c r="F51" s="131">
        <f t="shared" si="0"/>
        <v>0</v>
      </c>
    </row>
    <row r="52" spans="1:6" ht="15">
      <c r="A52" s="53"/>
      <c r="B52" s="47"/>
      <c r="C52" s="109"/>
      <c r="D52" s="119"/>
      <c r="E52" s="59"/>
      <c r="F52" s="131">
        <f t="shared" si="0"/>
        <v>0</v>
      </c>
    </row>
    <row r="53" spans="1:6" ht="15">
      <c r="A53" s="125" t="s">
        <v>30</v>
      </c>
      <c r="B53" s="57" t="s">
        <v>50</v>
      </c>
      <c r="C53" s="109" t="s">
        <v>8</v>
      </c>
      <c r="D53" s="118">
        <f>6*16+5*16+8*2+2*7</f>
        <v>206</v>
      </c>
      <c r="E53" s="58">
        <v>45</v>
      </c>
      <c r="F53" s="131">
        <f t="shared" si="0"/>
        <v>9270</v>
      </c>
    </row>
    <row r="54" spans="1:6" ht="15">
      <c r="A54" s="53"/>
      <c r="B54" s="47"/>
      <c r="C54" s="109"/>
      <c r="D54" s="119"/>
      <c r="E54" s="59"/>
      <c r="F54" s="131">
        <f t="shared" si="0"/>
        <v>0</v>
      </c>
    </row>
    <row r="55" spans="1:6" ht="15">
      <c r="A55" s="53"/>
      <c r="B55" s="47"/>
      <c r="C55" s="109"/>
      <c r="D55" s="119"/>
      <c r="E55" s="59"/>
      <c r="F55" s="131">
        <f t="shared" si="0"/>
        <v>0</v>
      </c>
    </row>
    <row r="56" spans="1:6" ht="15">
      <c r="A56" s="53"/>
      <c r="B56" s="47"/>
      <c r="C56" s="109"/>
      <c r="D56" s="119"/>
      <c r="E56" s="59"/>
      <c r="F56" s="131">
        <f t="shared" si="0"/>
        <v>0</v>
      </c>
    </row>
    <row r="57" spans="1:6" ht="15">
      <c r="A57" s="125" t="s">
        <v>51</v>
      </c>
      <c r="B57" s="57" t="s">
        <v>52</v>
      </c>
      <c r="C57" s="109" t="s">
        <v>2</v>
      </c>
      <c r="D57" s="118">
        <f>6+5+2+2</f>
        <v>15</v>
      </c>
      <c r="E57" s="58">
        <v>95</v>
      </c>
      <c r="F57" s="131">
        <f t="shared" si="0"/>
        <v>1425</v>
      </c>
    </row>
    <row r="58" spans="1:6" ht="8.25" customHeight="1">
      <c r="A58" s="125"/>
      <c r="B58" s="57"/>
      <c r="C58" s="109"/>
      <c r="D58" s="118"/>
      <c r="E58" s="58"/>
      <c r="F58" s="131"/>
    </row>
    <row r="59" spans="1:6" ht="15">
      <c r="A59" s="53"/>
      <c r="B59" s="47"/>
      <c r="C59" s="109"/>
      <c r="D59" s="119"/>
      <c r="E59" s="59"/>
      <c r="F59" s="131">
        <f>D59*E59</f>
        <v>0</v>
      </c>
    </row>
    <row r="60" spans="1:6" s="23" customFormat="1" ht="15">
      <c r="A60" s="22"/>
      <c r="B60" s="20"/>
      <c r="C60" s="110"/>
      <c r="D60" s="120"/>
      <c r="E60" s="60"/>
      <c r="F60" s="61"/>
    </row>
    <row r="61" spans="1:6" s="23" customFormat="1" ht="6" customHeight="1">
      <c r="A61" s="24"/>
      <c r="B61" s="25"/>
      <c r="C61" s="111"/>
      <c r="D61" s="121"/>
      <c r="E61" s="26"/>
      <c r="F61" s="27"/>
    </row>
    <row r="62" spans="1:6" s="23" customFormat="1" ht="15.75">
      <c r="A62" s="28"/>
      <c r="B62" s="29"/>
      <c r="C62" s="112" t="s">
        <v>13</v>
      </c>
      <c r="D62" s="112"/>
      <c r="E62" s="200">
        <f>SUM(F23:F60)</f>
        <v>50243</v>
      </c>
      <c r="F62" s="201"/>
    </row>
    <row r="63" spans="1:6" s="23" customFormat="1" ht="4.5" customHeight="1">
      <c r="A63" s="22"/>
      <c r="B63" s="31"/>
      <c r="C63" s="113"/>
      <c r="D63" s="122"/>
      <c r="E63" s="32"/>
      <c r="F63" s="33"/>
    </row>
    <row r="64" spans="1:6" s="23" customFormat="1" ht="15.75">
      <c r="A64" s="28"/>
      <c r="B64" s="29"/>
      <c r="C64" s="112" t="s">
        <v>7</v>
      </c>
      <c r="D64" s="112"/>
      <c r="E64" s="200">
        <f>E62*19.6%</f>
        <v>9847.63</v>
      </c>
      <c r="F64" s="201"/>
    </row>
    <row r="65" spans="1:6" s="23" customFormat="1" ht="8.25" customHeight="1">
      <c r="A65" s="22"/>
      <c r="B65" s="34"/>
      <c r="C65" s="114"/>
      <c r="D65" s="123"/>
      <c r="E65" s="35"/>
      <c r="F65" s="36"/>
    </row>
    <row r="66" spans="1:6" s="19" customFormat="1" ht="8.25" customHeight="1">
      <c r="A66" s="22"/>
      <c r="B66" s="31"/>
      <c r="C66" s="113"/>
      <c r="D66" s="122"/>
      <c r="E66" s="32"/>
      <c r="F66" s="33"/>
    </row>
    <row r="67" spans="1:6" s="19" customFormat="1" ht="15.75">
      <c r="A67" s="28"/>
      <c r="B67" s="29"/>
      <c r="C67" s="112" t="s">
        <v>14</v>
      </c>
      <c r="D67" s="112"/>
      <c r="E67" s="200">
        <f>E62+E64</f>
        <v>60090.63</v>
      </c>
      <c r="F67" s="201"/>
    </row>
    <row r="68" spans="1:6" s="19" customFormat="1" ht="8.25" customHeight="1">
      <c r="A68" s="37"/>
      <c r="B68" s="38"/>
      <c r="C68" s="115"/>
      <c r="D68" s="124"/>
      <c r="E68" s="39"/>
      <c r="F68" s="40"/>
    </row>
    <row r="69" spans="1:6" ht="12.75">
      <c r="A69" s="48"/>
      <c r="B69" s="49"/>
      <c r="C69" s="116"/>
      <c r="D69" s="116"/>
      <c r="E69" s="49"/>
      <c r="F69" s="49"/>
    </row>
  </sheetData>
  <sheetProtection/>
  <mergeCells count="5">
    <mergeCell ref="A9:F9"/>
    <mergeCell ref="E62:F62"/>
    <mergeCell ref="E64:F64"/>
    <mergeCell ref="E67:F67"/>
    <mergeCell ref="B16:B17"/>
  </mergeCells>
  <printOptions horizontalCentered="1"/>
  <pageMargins left="0" right="0" top="0.56" bottom="0.5511811023622047" header="0" footer="0.1968503937007874"/>
  <pageSetup fitToHeight="0" orientation="portrait" paperSize="9" r:id="rId4"/>
  <headerFooter alignWithMargins="0">
    <oddHeader>&amp;LRénovation du lycée "PAUL CONSTANS" à MONTLUCON
D.P.G.F. - Lot N° 03 - Façade&amp;R
Page  &amp; &amp;P</oddHeader>
    <oddFooter>&amp;L&amp;8 SEEC : 04J06 - JF (Février 2006)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JF BRUN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JF BRUN</dc:creator>
  <cp:keywords/>
  <dc:description/>
  <cp:lastModifiedBy>DIRECTION</cp:lastModifiedBy>
  <cp:lastPrinted>2016-04-15T13:37:34Z</cp:lastPrinted>
  <dcterms:created xsi:type="dcterms:W3CDTF">1999-09-27T08:44:38Z</dcterms:created>
  <dcterms:modified xsi:type="dcterms:W3CDTF">2016-09-01T09:51:56Z</dcterms:modified>
  <cp:category/>
  <cp:version/>
  <cp:contentType/>
  <cp:contentStatus/>
</cp:coreProperties>
</file>